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tabRatio="881"/>
  </bookViews>
  <sheets>
    <sheet name="Plantilla Ejecución (2022-04)" sheetId="31" r:id="rId1"/>
  </sheets>
  <definedNames>
    <definedName name="_xlnm.Print_Area" localSheetId="0">'Plantilla Ejecución (2022-04)'!$A$1:$Q$114</definedName>
    <definedName name="_xlnm.Print_Titles" localSheetId="0">'Plantilla Ejecución (2022-04)'!$12:$12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31" l="1"/>
  <c r="D91" i="31"/>
  <c r="C89" i="31"/>
  <c r="D89" i="31"/>
  <c r="D87" i="31"/>
  <c r="C87" i="31"/>
  <c r="D84" i="31"/>
  <c r="C84" i="31"/>
  <c r="D81" i="31"/>
  <c r="C81" i="31"/>
  <c r="D80" i="31"/>
  <c r="C80" i="31"/>
  <c r="D74" i="31"/>
  <c r="C74" i="31"/>
  <c r="D71" i="31"/>
  <c r="C71" i="31"/>
  <c r="D66" i="31"/>
  <c r="C66" i="31"/>
  <c r="D48" i="31"/>
  <c r="C48" i="31"/>
  <c r="D40" i="31"/>
  <c r="C40" i="31"/>
  <c r="F56" i="31"/>
  <c r="G56" i="31"/>
  <c r="H56" i="31"/>
  <c r="I56" i="31"/>
  <c r="J56" i="31"/>
  <c r="K56" i="31"/>
  <c r="L56" i="31"/>
  <c r="M56" i="31"/>
  <c r="N56" i="31"/>
  <c r="O56" i="31"/>
  <c r="P56" i="31"/>
  <c r="C56" i="31"/>
  <c r="D56" i="31"/>
  <c r="F30" i="31"/>
  <c r="G30" i="31"/>
  <c r="H30" i="31"/>
  <c r="I30" i="31"/>
  <c r="J30" i="31"/>
  <c r="K30" i="31"/>
  <c r="L30" i="31"/>
  <c r="M30" i="31"/>
  <c r="N30" i="31"/>
  <c r="O30" i="31"/>
  <c r="P30" i="31"/>
  <c r="C30" i="31"/>
  <c r="D30" i="31"/>
  <c r="F20" i="31"/>
  <c r="G20" i="31"/>
  <c r="H20" i="31"/>
  <c r="I20" i="31"/>
  <c r="J20" i="31"/>
  <c r="K20" i="31"/>
  <c r="L20" i="31"/>
  <c r="M20" i="31"/>
  <c r="N20" i="31"/>
  <c r="O20" i="31"/>
  <c r="P20" i="31"/>
  <c r="F14" i="31"/>
  <c r="G14" i="31"/>
  <c r="H14" i="31"/>
  <c r="I14" i="31"/>
  <c r="J14" i="31"/>
  <c r="K14" i="31"/>
  <c r="L14" i="31"/>
  <c r="M14" i="31"/>
  <c r="N14" i="31"/>
  <c r="O14" i="31"/>
  <c r="P14" i="31"/>
  <c r="C20" i="31"/>
  <c r="D20" i="31"/>
  <c r="C14" i="31"/>
  <c r="D14" i="31"/>
  <c r="C13" i="31" l="1"/>
  <c r="D13" i="31"/>
  <c r="P72" i="31"/>
  <c r="B72" i="31" s="1"/>
  <c r="P73" i="31"/>
  <c r="B73" i="31" s="1"/>
  <c r="P75" i="31"/>
  <c r="B75" i="31" s="1"/>
  <c r="P76" i="31"/>
  <c r="B76" i="31" s="1"/>
  <c r="P77" i="31"/>
  <c r="B77" i="31" s="1"/>
  <c r="P62" i="31"/>
  <c r="B62" i="31" s="1"/>
  <c r="P63" i="31"/>
  <c r="B63" i="31" s="1"/>
  <c r="P64" i="31"/>
  <c r="B64" i="31" s="1"/>
  <c r="P65" i="31"/>
  <c r="B65" i="31" s="1"/>
  <c r="P67" i="31"/>
  <c r="B67" i="31" s="1"/>
  <c r="P68" i="31"/>
  <c r="B68" i="31" s="1"/>
  <c r="P69" i="31"/>
  <c r="B69" i="31" s="1"/>
  <c r="P70" i="31"/>
  <c r="B70" i="31" s="1"/>
  <c r="P50" i="31"/>
  <c r="B50" i="31" s="1"/>
  <c r="P51" i="31"/>
  <c r="B51" i="31" s="1"/>
  <c r="P52" i="31"/>
  <c r="B52" i="31" s="1"/>
  <c r="P53" i="31"/>
  <c r="B53" i="31" s="1"/>
  <c r="P54" i="31"/>
  <c r="B54" i="31" s="1"/>
  <c r="P55" i="31"/>
  <c r="B55" i="31" s="1"/>
  <c r="P57" i="31"/>
  <c r="B57" i="31" s="1"/>
  <c r="P58" i="31"/>
  <c r="B58" i="31" s="1"/>
  <c r="P59" i="31"/>
  <c r="B59" i="31" s="1"/>
  <c r="P60" i="31"/>
  <c r="B60" i="31" s="1"/>
  <c r="P61" i="31"/>
  <c r="B61" i="31" s="1"/>
  <c r="P41" i="31"/>
  <c r="B41" i="31" s="1"/>
  <c r="P42" i="31"/>
  <c r="B42" i="31" s="1"/>
  <c r="P43" i="31"/>
  <c r="B43" i="31" s="1"/>
  <c r="P44" i="31"/>
  <c r="B44" i="31" s="1"/>
  <c r="P45" i="31"/>
  <c r="B45" i="31" s="1"/>
  <c r="P46" i="31"/>
  <c r="B46" i="31" s="1"/>
  <c r="P47" i="31"/>
  <c r="B47" i="31" s="1"/>
  <c r="P49" i="31"/>
  <c r="B49" i="31" s="1"/>
  <c r="P34" i="31"/>
  <c r="B34" i="31" s="1"/>
  <c r="P35" i="31"/>
  <c r="B35" i="31" s="1"/>
  <c r="P36" i="31"/>
  <c r="B36" i="31" s="1"/>
  <c r="P37" i="31"/>
  <c r="B37" i="31" s="1"/>
  <c r="P38" i="31"/>
  <c r="B38" i="31" s="1"/>
  <c r="P39" i="31"/>
  <c r="B39" i="31" s="1"/>
  <c r="P27" i="31"/>
  <c r="B27" i="31" s="1"/>
  <c r="P28" i="31"/>
  <c r="B28" i="31" s="1"/>
  <c r="P29" i="31"/>
  <c r="B29" i="31" s="1"/>
  <c r="P31" i="31"/>
  <c r="B31" i="31" s="1"/>
  <c r="P32" i="31"/>
  <c r="B32" i="31" s="1"/>
  <c r="P33" i="31"/>
  <c r="B33" i="31" s="1"/>
  <c r="P22" i="31"/>
  <c r="B22" i="31" s="1"/>
  <c r="P23" i="31"/>
  <c r="B23" i="31" s="1"/>
  <c r="P24" i="31"/>
  <c r="B24" i="31" s="1"/>
  <c r="P25" i="31"/>
  <c r="B25" i="31" s="1"/>
  <c r="P26" i="31"/>
  <c r="B26" i="31" s="1"/>
  <c r="P21" i="31"/>
  <c r="B21" i="31" s="1"/>
  <c r="P17" i="31"/>
  <c r="B17" i="31" s="1"/>
  <c r="P18" i="31"/>
  <c r="B18" i="31" s="1"/>
  <c r="P19" i="31"/>
  <c r="B19" i="31" s="1"/>
  <c r="P16" i="31"/>
  <c r="B16" i="31" s="1"/>
  <c r="P15" i="31"/>
  <c r="B15" i="31" s="1"/>
  <c r="B82" i="31"/>
  <c r="B83" i="31"/>
  <c r="B85" i="31"/>
  <c r="B86" i="31"/>
  <c r="B88" i="31"/>
  <c r="D78" i="31" l="1"/>
  <c r="C78" i="31"/>
  <c r="Q87" i="31"/>
  <c r="O87" i="31"/>
  <c r="N87" i="31"/>
  <c r="M87" i="31"/>
  <c r="L87" i="31"/>
  <c r="K87" i="31"/>
  <c r="J87" i="31"/>
  <c r="I87" i="31"/>
  <c r="H87" i="31"/>
  <c r="G87" i="31"/>
  <c r="F87" i="31"/>
  <c r="E87" i="31"/>
  <c r="Q84" i="31"/>
  <c r="O84" i="31"/>
  <c r="N84" i="31"/>
  <c r="M84" i="31"/>
  <c r="L84" i="31"/>
  <c r="K84" i="31"/>
  <c r="J84" i="31"/>
  <c r="I84" i="31"/>
  <c r="H84" i="31"/>
  <c r="G84" i="31"/>
  <c r="F84" i="31"/>
  <c r="E84" i="31"/>
  <c r="Q81" i="31"/>
  <c r="O81" i="31"/>
  <c r="N81" i="31"/>
  <c r="M81" i="31"/>
  <c r="L81" i="31"/>
  <c r="K81" i="31"/>
  <c r="J81" i="31"/>
  <c r="I81" i="31"/>
  <c r="H81" i="31"/>
  <c r="G81" i="31"/>
  <c r="F81" i="31"/>
  <c r="E81" i="31"/>
  <c r="Q74" i="31"/>
  <c r="O74" i="31"/>
  <c r="N74" i="31"/>
  <c r="M74" i="31"/>
  <c r="L74" i="31"/>
  <c r="K74" i="31"/>
  <c r="J74" i="31"/>
  <c r="I74" i="31"/>
  <c r="H74" i="31"/>
  <c r="G74" i="31"/>
  <c r="F74" i="31"/>
  <c r="E74" i="31"/>
  <c r="Q71" i="31"/>
  <c r="O71" i="31"/>
  <c r="N71" i="31"/>
  <c r="M71" i="31"/>
  <c r="L71" i="31"/>
  <c r="K71" i="31"/>
  <c r="J71" i="31"/>
  <c r="I71" i="31"/>
  <c r="H71" i="31"/>
  <c r="G71" i="31"/>
  <c r="F71" i="31"/>
  <c r="E71" i="31"/>
  <c r="Q66" i="31"/>
  <c r="O66" i="31"/>
  <c r="N66" i="31"/>
  <c r="M66" i="31"/>
  <c r="L66" i="31"/>
  <c r="K66" i="31"/>
  <c r="J66" i="31"/>
  <c r="I66" i="31"/>
  <c r="H66" i="31"/>
  <c r="G66" i="31"/>
  <c r="F66" i="31"/>
  <c r="E66" i="31"/>
  <c r="Q56" i="31"/>
  <c r="E56" i="31"/>
  <c r="Q48" i="31"/>
  <c r="O48" i="31"/>
  <c r="N48" i="31"/>
  <c r="M48" i="31"/>
  <c r="L48" i="31"/>
  <c r="K48" i="31"/>
  <c r="J48" i="31"/>
  <c r="I48" i="31"/>
  <c r="H48" i="31"/>
  <c r="G48" i="31"/>
  <c r="F48" i="31"/>
  <c r="E48" i="31"/>
  <c r="Q40" i="31"/>
  <c r="O40" i="31"/>
  <c r="N40" i="31"/>
  <c r="M40" i="31"/>
  <c r="L40" i="31"/>
  <c r="K40" i="31"/>
  <c r="J40" i="31"/>
  <c r="I40" i="31"/>
  <c r="H40" i="31"/>
  <c r="G40" i="31"/>
  <c r="F40" i="31"/>
  <c r="E40" i="31"/>
  <c r="Q30" i="31"/>
  <c r="E30" i="31"/>
  <c r="Q20" i="31"/>
  <c r="E20" i="31"/>
  <c r="Q14" i="31"/>
  <c r="E14" i="31"/>
  <c r="AC13" i="31"/>
  <c r="V13" i="31"/>
  <c r="W13" i="31" s="1"/>
  <c r="X13" i="31" s="1"/>
  <c r="Y13" i="31" s="1"/>
  <c r="Z13" i="31" s="1"/>
  <c r="AA13" i="31" s="1"/>
  <c r="N80" i="31" l="1"/>
  <c r="N89" i="31" s="1"/>
  <c r="K80" i="31"/>
  <c r="K89" i="31" s="1"/>
  <c r="O80" i="31"/>
  <c r="O89" i="31" s="1"/>
  <c r="B20" i="31"/>
  <c r="P40" i="31"/>
  <c r="B40" i="31" s="1"/>
  <c r="P48" i="31"/>
  <c r="B48" i="31" s="1"/>
  <c r="B56" i="31"/>
  <c r="P66" i="31"/>
  <c r="B66" i="31" s="1"/>
  <c r="P71" i="31"/>
  <c r="B71" i="31" s="1"/>
  <c r="P74" i="31"/>
  <c r="B74" i="31" s="1"/>
  <c r="B30" i="31"/>
  <c r="I13" i="31"/>
  <c r="I78" i="31" s="1"/>
  <c r="B81" i="31"/>
  <c r="B84" i="31"/>
  <c r="B87" i="31"/>
  <c r="G80" i="31"/>
  <c r="G89" i="31" s="1"/>
  <c r="M80" i="31"/>
  <c r="M89" i="31" s="1"/>
  <c r="L80" i="31"/>
  <c r="L89" i="31" s="1"/>
  <c r="K13" i="31"/>
  <c r="K78" i="31" s="1"/>
  <c r="K91" i="31" s="1"/>
  <c r="Q13" i="31"/>
  <c r="Q78" i="31" s="1"/>
  <c r="H13" i="31"/>
  <c r="H78" i="31" s="1"/>
  <c r="H80" i="31"/>
  <c r="H89" i="31" s="1"/>
  <c r="F80" i="31"/>
  <c r="F89" i="31" s="1"/>
  <c r="I80" i="31"/>
  <c r="I89" i="31" s="1"/>
  <c r="L13" i="31"/>
  <c r="L78" i="31" s="1"/>
  <c r="M13" i="31"/>
  <c r="M78" i="31" s="1"/>
  <c r="Q80" i="31"/>
  <c r="Q89" i="31" s="1"/>
  <c r="O13" i="31"/>
  <c r="O78" i="31" s="1"/>
  <c r="J80" i="31"/>
  <c r="J89" i="31" s="1"/>
  <c r="E80" i="31"/>
  <c r="G13" i="31"/>
  <c r="G78" i="31" s="1"/>
  <c r="E13" i="31"/>
  <c r="J13" i="31"/>
  <c r="J78" i="31" s="1"/>
  <c r="N13" i="31"/>
  <c r="N78" i="31" s="1"/>
  <c r="N91" i="31" s="1"/>
  <c r="AB12" i="31"/>
  <c r="AC12" i="31" s="1"/>
  <c r="F13" i="31"/>
  <c r="L91" i="31" l="1"/>
  <c r="P13" i="31"/>
  <c r="P78" i="31" s="1"/>
  <c r="O91" i="31"/>
  <c r="B14" i="31"/>
  <c r="G91" i="31"/>
  <c r="B80" i="31"/>
  <c r="E89" i="31"/>
  <c r="B89" i="31" s="1"/>
  <c r="E78" i="31"/>
  <c r="M91" i="31"/>
  <c r="I91" i="31"/>
  <c r="J91" i="31"/>
  <c r="H91" i="31"/>
  <c r="Q91" i="31"/>
  <c r="F78" i="31"/>
  <c r="E91" i="31" l="1"/>
  <c r="B13" i="31"/>
  <c r="P91" i="31"/>
  <c r="B78" i="31"/>
  <c r="F91" i="31"/>
  <c r="B91" i="31" l="1"/>
</calcChain>
</file>

<file path=xl/sharedStrings.xml><?xml version="1.0" encoding="utf-8"?>
<sst xmlns="http://schemas.openxmlformats.org/spreadsheetml/2006/main" count="117" uniqueCount="116">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</sst>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0" fontId="3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43" fontId="1" fillId="0" borderId="0" xfId="1" applyFont="1" applyAlignme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2" fillId="3" borderId="0" xfId="1" applyFont="1" applyFill="1" applyAlignment="1">
      <alignment horizontal="right" vertical="center" wrapText="1"/>
    </xf>
    <xf numFmtId="43" fontId="8" fillId="0" borderId="1" xfId="1" applyFont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0</xdr:row>
      <xdr:rowOff>95250</xdr:rowOff>
    </xdr:from>
    <xdr:to>
      <xdr:col>4</xdr:col>
      <xdr:colOff>755600</xdr:colOff>
      <xdr:row>6</xdr:row>
      <xdr:rowOff>220980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95250"/>
          <a:ext cx="1784300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C114"/>
  <sheetViews>
    <sheetView showGridLines="0" tabSelected="1" topLeftCell="A94" zoomScaleNormal="100" zoomScaleSheetLayoutView="160" workbookViewId="0">
      <selection activeCell="P91" sqref="P91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4" width="14.5703125" style="7" bestFit="1" customWidth="1"/>
    <col min="5" max="5" width="12.5703125" bestFit="1" customWidth="1"/>
    <col min="6" max="6" width="13.140625" bestFit="1" customWidth="1"/>
    <col min="7" max="7" width="14.42578125" customWidth="1"/>
    <col min="8" max="8" width="13.5703125" bestFit="1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3.5703125" bestFit="1" customWidth="1"/>
    <col min="17" max="17" width="8.7109375" hidden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s="7" customFormat="1" ht="18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9" s="7" customFormat="1" ht="18.7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9" s="7" customFormat="1" ht="18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9"/>
      <c r="R3" s="30" t="s">
        <v>0</v>
      </c>
    </row>
    <row r="4" spans="1:29" s="7" customFormat="1" ht="18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9"/>
      <c r="R4" s="15" t="s">
        <v>1</v>
      </c>
    </row>
    <row r="5" spans="1:29" s="7" customFormat="1" ht="18.7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29"/>
      <c r="R5" s="15" t="s">
        <v>2</v>
      </c>
    </row>
    <row r="6" spans="1:29" s="7" customFormat="1" ht="18.7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9"/>
      <c r="R6" s="15" t="s">
        <v>4</v>
      </c>
    </row>
    <row r="7" spans="1:29" s="7" customFormat="1" ht="18.7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29"/>
      <c r="R7" s="15" t="s">
        <v>7</v>
      </c>
    </row>
    <row r="8" spans="1:29" s="7" customFormat="1" ht="18.75" customHeight="1" x14ac:dyDescent="0.25">
      <c r="A8" s="41" t="s">
        <v>113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29"/>
      <c r="R8" s="15"/>
    </row>
    <row r="9" spans="1:29" s="7" customFormat="1" ht="15.75" customHeight="1" x14ac:dyDescent="0.25">
      <c r="A9" s="42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29" s="7" customFormat="1" ht="15" customHeight="1" x14ac:dyDescent="0.25">
      <c r="A10" s="43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29" s="7" customFormat="1" ht="15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9" s="7" customFormat="1" ht="31.5" x14ac:dyDescent="0.25">
      <c r="A12" s="19" t="s">
        <v>8</v>
      </c>
      <c r="B12" s="20" t="s">
        <v>9</v>
      </c>
      <c r="C12" s="31" t="s">
        <v>114</v>
      </c>
      <c r="D12" s="31" t="s">
        <v>115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9</v>
      </c>
      <c r="Q12" s="20" t="s">
        <v>21</v>
      </c>
      <c r="AB12" s="16">
        <f>SUM(T13:AB13)</f>
        <v>11.029108875781253</v>
      </c>
      <c r="AC12" s="16">
        <f>+AB12+AC13</f>
        <v>13.989108875781252</v>
      </c>
    </row>
    <row r="13" spans="1:29" s="17" customFormat="1" x14ac:dyDescent="0.25">
      <c r="A13" s="1" t="s">
        <v>22</v>
      </c>
      <c r="B13" s="8">
        <f>SUM(E13:Q13)</f>
        <v>73665999.280000001</v>
      </c>
      <c r="C13" s="32">
        <f>C14+C20+C30+C56</f>
        <v>118136404</v>
      </c>
      <c r="D13" s="32">
        <f>D14+D20+D30+D56</f>
        <v>138136404</v>
      </c>
      <c r="E13" s="32">
        <f t="shared" ref="E13:Q13" si="0">E14+E20+E30+E40+E48+E56+E66+E71+E74</f>
        <v>5658181.4399999995</v>
      </c>
      <c r="F13" s="32">
        <f t="shared" si="0"/>
        <v>9629690.1999999993</v>
      </c>
      <c r="G13" s="32">
        <f t="shared" si="0"/>
        <v>11154997.600000001</v>
      </c>
      <c r="H13" s="32">
        <f t="shared" si="0"/>
        <v>10390130.4</v>
      </c>
      <c r="I13" s="33">
        <f t="shared" si="0"/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0</v>
      </c>
      <c r="N13" s="33">
        <f t="shared" si="0"/>
        <v>0</v>
      </c>
      <c r="O13" s="33">
        <f t="shared" si="0"/>
        <v>0</v>
      </c>
      <c r="P13" s="32">
        <f>E13+F13+G13+H13</f>
        <v>36832999.640000001</v>
      </c>
      <c r="Q13" s="8">
        <f t="shared" si="0"/>
        <v>0</v>
      </c>
      <c r="T13" s="6">
        <v>1</v>
      </c>
      <c r="U13" s="6">
        <v>1.05</v>
      </c>
      <c r="V13" s="6">
        <f>+U13*1.05</f>
        <v>1.1025</v>
      </c>
      <c r="W13" s="6">
        <f t="shared" ref="W13:AA13" si="1">+V13*1.05</f>
        <v>1.1576250000000001</v>
      </c>
      <c r="X13" s="6">
        <f t="shared" si="1"/>
        <v>1.2155062500000002</v>
      </c>
      <c r="Y13" s="6">
        <f t="shared" si="1"/>
        <v>1.2762815625000004</v>
      </c>
      <c r="Z13" s="6">
        <f t="shared" si="1"/>
        <v>1.3400956406250004</v>
      </c>
      <c r="AA13" s="6">
        <f t="shared" si="1"/>
        <v>1.4071004226562505</v>
      </c>
      <c r="AB13" s="6">
        <v>1.48</v>
      </c>
      <c r="AC13" s="6">
        <f>+AB13*2</f>
        <v>2.96</v>
      </c>
    </row>
    <row r="14" spans="1:29" s="17" customFormat="1" ht="30" customHeight="1" x14ac:dyDescent="0.25">
      <c r="A14" s="2" t="s">
        <v>23</v>
      </c>
      <c r="B14" s="9">
        <f>SUM(E14:Q14)</f>
        <v>51326596.019999996</v>
      </c>
      <c r="C14" s="34">
        <f t="shared" ref="C14:Q14" si="2">SUM(C15:C19)</f>
        <v>71095766</v>
      </c>
      <c r="D14" s="34">
        <f t="shared" si="2"/>
        <v>76044771.810000002</v>
      </c>
      <c r="E14" s="34">
        <f t="shared" si="2"/>
        <v>5248573.34</v>
      </c>
      <c r="F14" s="34">
        <f t="shared" si="2"/>
        <v>6007835.1399999997</v>
      </c>
      <c r="G14" s="34">
        <f t="shared" si="2"/>
        <v>5813705.54</v>
      </c>
      <c r="H14" s="34">
        <f t="shared" si="2"/>
        <v>8593183.9900000002</v>
      </c>
      <c r="I14" s="34">
        <f t="shared" si="2"/>
        <v>0</v>
      </c>
      <c r="J14" s="34">
        <f t="shared" si="2"/>
        <v>0</v>
      </c>
      <c r="K14" s="34">
        <f t="shared" si="2"/>
        <v>0</v>
      </c>
      <c r="L14" s="34">
        <f t="shared" si="2"/>
        <v>0</v>
      </c>
      <c r="M14" s="34">
        <f t="shared" si="2"/>
        <v>0</v>
      </c>
      <c r="N14" s="34">
        <f t="shared" si="2"/>
        <v>0</v>
      </c>
      <c r="O14" s="34">
        <f t="shared" si="2"/>
        <v>0</v>
      </c>
      <c r="P14" s="34">
        <f t="shared" si="2"/>
        <v>25663298.009999998</v>
      </c>
      <c r="Q14" s="9">
        <f t="shared" si="2"/>
        <v>0</v>
      </c>
      <c r="T14" s="18"/>
    </row>
    <row r="15" spans="1:29" s="7" customFormat="1" x14ac:dyDescent="0.25">
      <c r="A15" s="3" t="s">
        <v>24</v>
      </c>
      <c r="B15" s="11">
        <f>SUM(E15:Q15)</f>
        <v>38661000</v>
      </c>
      <c r="C15" s="35">
        <v>61319125</v>
      </c>
      <c r="D15" s="35">
        <v>62820171.380000003</v>
      </c>
      <c r="E15" s="36">
        <v>4452625</v>
      </c>
      <c r="F15" s="36">
        <v>5112625</v>
      </c>
      <c r="G15" s="36">
        <v>4952625</v>
      </c>
      <c r="H15" s="36">
        <v>4812625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4">
        <f>E15+F15+G15+H15</f>
        <v>19330500</v>
      </c>
      <c r="Q15" s="11">
        <v>0</v>
      </c>
    </row>
    <row r="16" spans="1:29" s="7" customFormat="1" x14ac:dyDescent="0.25">
      <c r="A16" s="3" t="s">
        <v>25</v>
      </c>
      <c r="B16" s="11">
        <f t="shared" ref="B16:B77" si="3">SUM(E16:Q16)</f>
        <v>6961000</v>
      </c>
      <c r="C16" s="35">
        <v>1440000</v>
      </c>
      <c r="D16" s="35">
        <v>4731000</v>
      </c>
      <c r="E16" s="36">
        <v>140000</v>
      </c>
      <c r="F16" s="36">
        <v>140000</v>
      </c>
      <c r="G16" s="36">
        <v>130000</v>
      </c>
      <c r="H16" s="36">
        <v>3070500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4">
        <f>E16+F16+G16+H16</f>
        <v>3480500</v>
      </c>
      <c r="Q16" s="11">
        <v>0</v>
      </c>
    </row>
    <row r="17" spans="1:17" s="7" customFormat="1" ht="30" x14ac:dyDescent="0.25">
      <c r="A17" s="3" t="s">
        <v>26</v>
      </c>
      <c r="B17" s="11">
        <f t="shared" si="3"/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4">
        <f t="shared" ref="P17:P77" si="4">E17+F17+G17+H17</f>
        <v>0</v>
      </c>
      <c r="Q17" s="11">
        <v>0</v>
      </c>
    </row>
    <row r="18" spans="1:17" s="7" customFormat="1" x14ac:dyDescent="0.25">
      <c r="A18" s="3" t="s">
        <v>27</v>
      </c>
      <c r="B18" s="11">
        <f t="shared" si="3"/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4">
        <f t="shared" si="4"/>
        <v>0</v>
      </c>
      <c r="Q18" s="11">
        <v>0</v>
      </c>
    </row>
    <row r="19" spans="1:17" s="7" customFormat="1" ht="30" x14ac:dyDescent="0.25">
      <c r="A19" s="3" t="s">
        <v>28</v>
      </c>
      <c r="B19" s="11">
        <f t="shared" si="3"/>
        <v>5704596.0199999996</v>
      </c>
      <c r="C19" s="35">
        <v>8336641</v>
      </c>
      <c r="D19" s="35">
        <v>8493600.4299999997</v>
      </c>
      <c r="E19" s="36">
        <v>655948.34</v>
      </c>
      <c r="F19" s="36">
        <v>755210.14</v>
      </c>
      <c r="G19" s="36">
        <v>731080.54</v>
      </c>
      <c r="H19" s="36">
        <v>710058.99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4">
        <f t="shared" si="4"/>
        <v>2852298.01</v>
      </c>
      <c r="Q19" s="11">
        <v>0</v>
      </c>
    </row>
    <row r="20" spans="1:17" s="17" customFormat="1" x14ac:dyDescent="0.25">
      <c r="A20" s="2" t="s">
        <v>29</v>
      </c>
      <c r="B20" s="9">
        <f>SUM(E20:Q20)</f>
        <v>21476643.300000004</v>
      </c>
      <c r="C20" s="34">
        <f t="shared" ref="C20:Q20" si="5">SUM(C21:C29)</f>
        <v>39791858</v>
      </c>
      <c r="D20" s="34">
        <f t="shared" si="5"/>
        <v>55627197.189999998</v>
      </c>
      <c r="E20" s="34">
        <f t="shared" si="5"/>
        <v>409608.1</v>
      </c>
      <c r="F20" s="34">
        <f t="shared" si="5"/>
        <v>3420272.6400000001</v>
      </c>
      <c r="G20" s="34">
        <f t="shared" si="5"/>
        <v>5160083.9000000004</v>
      </c>
      <c r="H20" s="34">
        <f t="shared" si="5"/>
        <v>1748357.0100000002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  <c r="M20" s="34">
        <f t="shared" si="5"/>
        <v>0</v>
      </c>
      <c r="N20" s="34">
        <f t="shared" si="5"/>
        <v>0</v>
      </c>
      <c r="O20" s="34">
        <f t="shared" si="5"/>
        <v>0</v>
      </c>
      <c r="P20" s="34">
        <f t="shared" si="5"/>
        <v>10738321.650000002</v>
      </c>
      <c r="Q20" s="9">
        <f t="shared" si="5"/>
        <v>0</v>
      </c>
    </row>
    <row r="21" spans="1:17" s="7" customFormat="1" x14ac:dyDescent="0.25">
      <c r="A21" s="3" t="s">
        <v>30</v>
      </c>
      <c r="B21" s="11">
        <f t="shared" si="3"/>
        <v>2590807.8200000003</v>
      </c>
      <c r="C21" s="35">
        <v>3806000</v>
      </c>
      <c r="D21" s="35">
        <v>3806000</v>
      </c>
      <c r="E21" s="36">
        <v>76056.100000000006</v>
      </c>
      <c r="F21" s="36">
        <v>602284.31000000006</v>
      </c>
      <c r="G21" s="36">
        <v>311673.11</v>
      </c>
      <c r="H21" s="36">
        <v>305390.39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4">
        <f t="shared" si="4"/>
        <v>1295403.9100000001</v>
      </c>
      <c r="Q21" s="11">
        <v>0</v>
      </c>
    </row>
    <row r="22" spans="1:17" s="7" customFormat="1" ht="30" x14ac:dyDescent="0.25">
      <c r="A22" s="3" t="s">
        <v>31</v>
      </c>
      <c r="B22" s="11">
        <f t="shared" si="3"/>
        <v>13239.6</v>
      </c>
      <c r="C22" s="35">
        <v>25000</v>
      </c>
      <c r="D22" s="35">
        <v>25000</v>
      </c>
      <c r="E22" s="36">
        <v>0</v>
      </c>
      <c r="F22" s="36">
        <v>0</v>
      </c>
      <c r="G22" s="36">
        <v>6619.8</v>
      </c>
      <c r="H22" s="36"/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4">
        <f t="shared" si="4"/>
        <v>6619.8</v>
      </c>
      <c r="Q22" s="11">
        <v>0</v>
      </c>
    </row>
    <row r="23" spans="1:17" s="7" customFormat="1" x14ac:dyDescent="0.25">
      <c r="A23" s="3" t="s">
        <v>32</v>
      </c>
      <c r="B23" s="11">
        <f t="shared" si="3"/>
        <v>0</v>
      </c>
      <c r="C23" s="35">
        <v>2000000</v>
      </c>
      <c r="D23" s="35">
        <v>2000000</v>
      </c>
      <c r="E23" s="36">
        <v>0</v>
      </c>
      <c r="F23" s="36">
        <v>0</v>
      </c>
      <c r="G23" s="36">
        <v>0</v>
      </c>
      <c r="H23" s="36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4">
        <f t="shared" si="4"/>
        <v>0</v>
      </c>
      <c r="Q23" s="11">
        <v>0</v>
      </c>
    </row>
    <row r="24" spans="1:17" s="7" customFormat="1" ht="18" customHeight="1" x14ac:dyDescent="0.25">
      <c r="A24" s="3" t="s">
        <v>33</v>
      </c>
      <c r="B24" s="11">
        <f t="shared" si="3"/>
        <v>0</v>
      </c>
      <c r="C24" s="35">
        <v>560000</v>
      </c>
      <c r="D24" s="35">
        <v>2573500</v>
      </c>
      <c r="E24" s="36">
        <v>0</v>
      </c>
      <c r="F24" s="36">
        <v>0</v>
      </c>
      <c r="G24" s="36">
        <v>0</v>
      </c>
      <c r="H24" s="36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4">
        <f t="shared" si="4"/>
        <v>0</v>
      </c>
      <c r="Q24" s="11">
        <v>0</v>
      </c>
    </row>
    <row r="25" spans="1:17" s="7" customFormat="1" x14ac:dyDescent="0.25">
      <c r="A25" s="3" t="s">
        <v>34</v>
      </c>
      <c r="B25" s="11">
        <f t="shared" si="3"/>
        <v>14127678.760000002</v>
      </c>
      <c r="C25" s="35">
        <v>15720000</v>
      </c>
      <c r="D25" s="35">
        <v>18907467.399999999</v>
      </c>
      <c r="E25" s="36">
        <v>0</v>
      </c>
      <c r="F25" s="36">
        <v>2085866.3</v>
      </c>
      <c r="G25" s="36">
        <v>3967039.85</v>
      </c>
      <c r="H25" s="36">
        <v>1010933.23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4">
        <f t="shared" si="4"/>
        <v>7063839.3800000008</v>
      </c>
      <c r="Q25" s="11">
        <v>0</v>
      </c>
    </row>
    <row r="26" spans="1:17" s="7" customFormat="1" x14ac:dyDescent="0.25">
      <c r="A26" s="3" t="s">
        <v>35</v>
      </c>
      <c r="B26" s="11">
        <f t="shared" si="3"/>
        <v>2589639.6800000002</v>
      </c>
      <c r="C26" s="35">
        <v>4650000</v>
      </c>
      <c r="D26" s="35">
        <v>4650000</v>
      </c>
      <c r="E26" s="36">
        <v>333552</v>
      </c>
      <c r="F26" s="36">
        <v>311930.12</v>
      </c>
      <c r="G26" s="36">
        <v>317069.2</v>
      </c>
      <c r="H26" s="36">
        <v>332268.52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4">
        <f t="shared" si="4"/>
        <v>1294819.8400000001</v>
      </c>
      <c r="Q26" s="11">
        <v>0</v>
      </c>
    </row>
    <row r="27" spans="1:17" s="7" customFormat="1" ht="45" x14ac:dyDescent="0.25">
      <c r="A27" s="3" t="s">
        <v>36</v>
      </c>
      <c r="B27" s="11">
        <f t="shared" si="3"/>
        <v>369441.83999999997</v>
      </c>
      <c r="C27" s="35">
        <v>510000</v>
      </c>
      <c r="D27" s="35">
        <v>533874</v>
      </c>
      <c r="E27" s="36">
        <v>0</v>
      </c>
      <c r="F27" s="36">
        <v>20809.11</v>
      </c>
      <c r="G27" s="36">
        <v>123146.94</v>
      </c>
      <c r="H27" s="36">
        <v>40764.870000000003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4">
        <f t="shared" si="4"/>
        <v>184720.91999999998</v>
      </c>
      <c r="Q27" s="11">
        <v>0</v>
      </c>
    </row>
    <row r="28" spans="1:17" s="7" customFormat="1" ht="30" x14ac:dyDescent="0.25">
      <c r="A28" s="3" t="s">
        <v>37</v>
      </c>
      <c r="B28" s="11">
        <f t="shared" si="3"/>
        <v>562860</v>
      </c>
      <c r="C28" s="35">
        <v>8320858</v>
      </c>
      <c r="D28" s="35">
        <v>16963355.789999999</v>
      </c>
      <c r="E28" s="36">
        <v>0</v>
      </c>
      <c r="F28" s="36">
        <v>89680</v>
      </c>
      <c r="G28" s="36">
        <v>132750</v>
      </c>
      <c r="H28" s="36">
        <v>59000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4">
        <f t="shared" si="4"/>
        <v>281430</v>
      </c>
      <c r="Q28" s="11">
        <v>0</v>
      </c>
    </row>
    <row r="29" spans="1:17" s="7" customFormat="1" ht="30" x14ac:dyDescent="0.25">
      <c r="A29" s="3" t="s">
        <v>38</v>
      </c>
      <c r="B29" s="11">
        <f t="shared" si="3"/>
        <v>1222975.6000000001</v>
      </c>
      <c r="C29" s="35">
        <v>4200000</v>
      </c>
      <c r="D29" s="35">
        <v>6168000</v>
      </c>
      <c r="E29" s="36">
        <v>0</v>
      </c>
      <c r="F29" s="36">
        <v>309702.8</v>
      </c>
      <c r="G29" s="36">
        <v>301785</v>
      </c>
      <c r="H29" s="36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4">
        <f t="shared" si="4"/>
        <v>611487.80000000005</v>
      </c>
      <c r="Q29" s="11">
        <v>0</v>
      </c>
    </row>
    <row r="30" spans="1:17" s="17" customFormat="1" x14ac:dyDescent="0.25">
      <c r="A30" s="2" t="s">
        <v>39</v>
      </c>
      <c r="B30" s="9">
        <f>SUM(E30:Q30)</f>
        <v>437946.57999999996</v>
      </c>
      <c r="C30" s="34">
        <f t="shared" ref="C30:Q30" si="6">SUM(C31:C39)</f>
        <v>5298780</v>
      </c>
      <c r="D30" s="34">
        <f t="shared" si="6"/>
        <v>4314435</v>
      </c>
      <c r="E30" s="34">
        <f t="shared" si="6"/>
        <v>0</v>
      </c>
      <c r="F30" s="34">
        <f t="shared" si="6"/>
        <v>66347.73</v>
      </c>
      <c r="G30" s="34">
        <f t="shared" si="6"/>
        <v>104036.16</v>
      </c>
      <c r="H30" s="34">
        <f t="shared" si="6"/>
        <v>48589.4</v>
      </c>
      <c r="I30" s="34">
        <f t="shared" si="6"/>
        <v>0</v>
      </c>
      <c r="J30" s="34">
        <f t="shared" si="6"/>
        <v>0</v>
      </c>
      <c r="K30" s="34">
        <f t="shared" si="6"/>
        <v>0</v>
      </c>
      <c r="L30" s="34">
        <f t="shared" si="6"/>
        <v>0</v>
      </c>
      <c r="M30" s="34">
        <f t="shared" si="6"/>
        <v>0</v>
      </c>
      <c r="N30" s="34">
        <f t="shared" si="6"/>
        <v>0</v>
      </c>
      <c r="O30" s="34">
        <f t="shared" si="6"/>
        <v>0</v>
      </c>
      <c r="P30" s="34">
        <f t="shared" si="6"/>
        <v>218973.28999999998</v>
      </c>
      <c r="Q30" s="9">
        <f t="shared" si="6"/>
        <v>0</v>
      </c>
    </row>
    <row r="31" spans="1:17" s="7" customFormat="1" ht="30" x14ac:dyDescent="0.25">
      <c r="A31" s="3" t="s">
        <v>40</v>
      </c>
      <c r="B31" s="11">
        <f t="shared" si="3"/>
        <v>45170.62</v>
      </c>
      <c r="C31" s="35">
        <v>150000</v>
      </c>
      <c r="D31" s="35">
        <v>172500</v>
      </c>
      <c r="E31" s="36">
        <v>0</v>
      </c>
      <c r="F31" s="36">
        <v>22585.31</v>
      </c>
      <c r="G31" s="36"/>
      <c r="H31" s="36"/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4">
        <f t="shared" si="4"/>
        <v>22585.31</v>
      </c>
      <c r="Q31" s="11">
        <v>0</v>
      </c>
    </row>
    <row r="32" spans="1:17" s="7" customFormat="1" x14ac:dyDescent="0.25">
      <c r="A32" s="3" t="s">
        <v>41</v>
      </c>
      <c r="B32" s="11">
        <f t="shared" si="3"/>
        <v>0</v>
      </c>
      <c r="C32" s="35">
        <v>100000</v>
      </c>
      <c r="D32" s="35">
        <v>100000</v>
      </c>
      <c r="E32" s="36">
        <v>0</v>
      </c>
      <c r="F32" s="36">
        <v>0</v>
      </c>
      <c r="G32" s="36">
        <v>0</v>
      </c>
      <c r="H32" s="36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4">
        <f t="shared" si="4"/>
        <v>0</v>
      </c>
      <c r="Q32" s="11">
        <v>0</v>
      </c>
    </row>
    <row r="33" spans="1:17" s="7" customFormat="1" ht="30" x14ac:dyDescent="0.25">
      <c r="A33" s="3" t="s">
        <v>42</v>
      </c>
      <c r="B33" s="11">
        <f t="shared" si="3"/>
        <v>107680.79999999999</v>
      </c>
      <c r="C33" s="35">
        <v>170000</v>
      </c>
      <c r="D33" s="35">
        <v>170000</v>
      </c>
      <c r="E33" s="36">
        <v>0</v>
      </c>
      <c r="F33" s="36">
        <v>33736.199999999997</v>
      </c>
      <c r="G33" s="36">
        <v>13204.2</v>
      </c>
      <c r="H33" s="36">
        <v>6900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4">
        <f t="shared" si="4"/>
        <v>53840.399999999994</v>
      </c>
      <c r="Q33" s="11">
        <v>0</v>
      </c>
    </row>
    <row r="34" spans="1:17" s="7" customFormat="1" x14ac:dyDescent="0.25">
      <c r="A34" s="3" t="s">
        <v>43</v>
      </c>
      <c r="B34" s="11">
        <f t="shared" si="3"/>
        <v>0</v>
      </c>
      <c r="C34" s="36">
        <v>0</v>
      </c>
      <c r="D34" s="35">
        <v>620</v>
      </c>
      <c r="E34" s="36">
        <v>0</v>
      </c>
      <c r="F34" s="36">
        <v>0</v>
      </c>
      <c r="G34" s="36">
        <v>0</v>
      </c>
      <c r="H34" s="36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4">
        <f t="shared" si="4"/>
        <v>0</v>
      </c>
      <c r="Q34" s="11">
        <v>0</v>
      </c>
    </row>
    <row r="35" spans="1:17" s="7" customFormat="1" ht="30" x14ac:dyDescent="0.25">
      <c r="A35" s="3" t="s">
        <v>44</v>
      </c>
      <c r="B35" s="11">
        <f t="shared" si="3"/>
        <v>0</v>
      </c>
      <c r="C35" s="36">
        <v>0</v>
      </c>
      <c r="D35" s="35">
        <v>2025</v>
      </c>
      <c r="E35" s="36">
        <v>0</v>
      </c>
      <c r="F35" s="36">
        <v>0</v>
      </c>
      <c r="G35" s="36">
        <v>0</v>
      </c>
      <c r="H35" s="36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4">
        <f t="shared" si="4"/>
        <v>0</v>
      </c>
      <c r="Q35" s="11">
        <v>0</v>
      </c>
    </row>
    <row r="36" spans="1:17" s="7" customFormat="1" ht="30" x14ac:dyDescent="0.25">
      <c r="A36" s="3" t="s">
        <v>45</v>
      </c>
      <c r="B36" s="11">
        <f t="shared" si="3"/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4">
        <f t="shared" si="4"/>
        <v>0</v>
      </c>
      <c r="Q36" s="11">
        <v>0</v>
      </c>
    </row>
    <row r="37" spans="1:17" s="7" customFormat="1" ht="30" x14ac:dyDescent="0.25">
      <c r="A37" s="3" t="s">
        <v>46</v>
      </c>
      <c r="B37" s="11">
        <f t="shared" si="3"/>
        <v>83378.8</v>
      </c>
      <c r="C37" s="35">
        <v>3440000</v>
      </c>
      <c r="D37" s="35">
        <v>3440135</v>
      </c>
      <c r="E37" s="36">
        <v>0</v>
      </c>
      <c r="F37" s="36">
        <v>0</v>
      </c>
      <c r="G37" s="36">
        <v>0</v>
      </c>
      <c r="H37" s="36">
        <v>41689.4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4">
        <f t="shared" si="4"/>
        <v>41689.4</v>
      </c>
      <c r="Q37" s="11">
        <v>0</v>
      </c>
    </row>
    <row r="38" spans="1:17" s="7" customFormat="1" ht="45" x14ac:dyDescent="0.25">
      <c r="A38" s="3" t="s">
        <v>47</v>
      </c>
      <c r="B38" s="11">
        <f t="shared" si="3"/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4">
        <f t="shared" si="4"/>
        <v>0</v>
      </c>
      <c r="Q38" s="11">
        <v>0</v>
      </c>
    </row>
    <row r="39" spans="1:17" s="7" customFormat="1" x14ac:dyDescent="0.25">
      <c r="A39" s="3" t="s">
        <v>48</v>
      </c>
      <c r="B39" s="11">
        <f t="shared" si="3"/>
        <v>201716.36000000002</v>
      </c>
      <c r="C39" s="35">
        <v>1438780</v>
      </c>
      <c r="D39" s="35">
        <v>429155</v>
      </c>
      <c r="E39" s="36">
        <v>0</v>
      </c>
      <c r="F39" s="36">
        <v>10026.219999999999</v>
      </c>
      <c r="G39" s="36">
        <v>90831.96</v>
      </c>
      <c r="H39" s="36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4">
        <f t="shared" si="4"/>
        <v>100858.18000000001</v>
      </c>
      <c r="Q39" s="11">
        <v>0</v>
      </c>
    </row>
    <row r="40" spans="1:17" s="17" customFormat="1" x14ac:dyDescent="0.25">
      <c r="A40" s="2" t="s">
        <v>49</v>
      </c>
      <c r="B40" s="9">
        <f t="shared" si="3"/>
        <v>0</v>
      </c>
      <c r="C40" s="34">
        <f t="shared" ref="C40:D40" si="7">SUM(C41:C47)</f>
        <v>0</v>
      </c>
      <c r="D40" s="34">
        <f t="shared" si="7"/>
        <v>0</v>
      </c>
      <c r="E40" s="34">
        <f t="shared" ref="E40:Q40" si="8">SUM(E41:E47)</f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0</v>
      </c>
      <c r="M40" s="38">
        <f t="shared" si="8"/>
        <v>0</v>
      </c>
      <c r="N40" s="38">
        <f t="shared" si="8"/>
        <v>0</v>
      </c>
      <c r="O40" s="38">
        <f t="shared" si="8"/>
        <v>0</v>
      </c>
      <c r="P40" s="34">
        <f t="shared" si="4"/>
        <v>0</v>
      </c>
      <c r="Q40" s="9">
        <f t="shared" si="8"/>
        <v>0</v>
      </c>
    </row>
    <row r="41" spans="1:17" s="7" customFormat="1" ht="30" x14ac:dyDescent="0.25">
      <c r="A41" s="3" t="s">
        <v>50</v>
      </c>
      <c r="B41" s="11">
        <f t="shared" si="3"/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4">
        <f t="shared" si="4"/>
        <v>0</v>
      </c>
      <c r="Q41" s="11">
        <v>0</v>
      </c>
    </row>
    <row r="42" spans="1:17" s="7" customFormat="1" ht="30" x14ac:dyDescent="0.25">
      <c r="A42" s="3" t="s">
        <v>51</v>
      </c>
      <c r="B42" s="11">
        <f t="shared" si="3"/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4">
        <f t="shared" si="4"/>
        <v>0</v>
      </c>
      <c r="Q42" s="11">
        <v>0</v>
      </c>
    </row>
    <row r="43" spans="1:17" s="7" customFormat="1" ht="30" x14ac:dyDescent="0.25">
      <c r="A43" s="3" t="s">
        <v>52</v>
      </c>
      <c r="B43" s="11">
        <f t="shared" si="3"/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4">
        <f t="shared" si="4"/>
        <v>0</v>
      </c>
      <c r="Q43" s="11">
        <v>0</v>
      </c>
    </row>
    <row r="44" spans="1:17" s="7" customFormat="1" ht="30" x14ac:dyDescent="0.25">
      <c r="A44" s="3" t="s">
        <v>53</v>
      </c>
      <c r="B44" s="11">
        <f t="shared" si="3"/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4">
        <f t="shared" si="4"/>
        <v>0</v>
      </c>
      <c r="Q44" s="11">
        <v>0</v>
      </c>
    </row>
    <row r="45" spans="1:17" s="7" customFormat="1" ht="30" x14ac:dyDescent="0.25">
      <c r="A45" s="3" t="s">
        <v>54</v>
      </c>
      <c r="B45" s="11">
        <f t="shared" si="3"/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4">
        <f t="shared" si="4"/>
        <v>0</v>
      </c>
      <c r="Q45" s="11">
        <v>0</v>
      </c>
    </row>
    <row r="46" spans="1:17" s="7" customFormat="1" ht="30" x14ac:dyDescent="0.25">
      <c r="A46" s="3" t="s">
        <v>55</v>
      </c>
      <c r="B46" s="11">
        <f t="shared" si="3"/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4">
        <f t="shared" si="4"/>
        <v>0</v>
      </c>
      <c r="Q46" s="11">
        <v>0</v>
      </c>
    </row>
    <row r="47" spans="1:17" s="7" customFormat="1" ht="30" x14ac:dyDescent="0.25">
      <c r="A47" s="3" t="s">
        <v>56</v>
      </c>
      <c r="B47" s="11">
        <f t="shared" si="3"/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4">
        <f t="shared" si="4"/>
        <v>0</v>
      </c>
      <c r="Q47" s="11">
        <v>0</v>
      </c>
    </row>
    <row r="48" spans="1:17" s="17" customFormat="1" x14ac:dyDescent="0.25">
      <c r="A48" s="2" t="s">
        <v>57</v>
      </c>
      <c r="B48" s="9">
        <f t="shared" si="3"/>
        <v>0</v>
      </c>
      <c r="C48" s="34">
        <f t="shared" ref="C48:D48" si="9">SUM(C49:C55)</f>
        <v>0</v>
      </c>
      <c r="D48" s="34">
        <f t="shared" si="9"/>
        <v>0</v>
      </c>
      <c r="E48" s="34">
        <f t="shared" ref="E48:Q48" si="10">SUM(E49:E55)</f>
        <v>0</v>
      </c>
      <c r="F48" s="34">
        <f t="shared" si="10"/>
        <v>0</v>
      </c>
      <c r="G48" s="34">
        <f t="shared" si="10"/>
        <v>0</v>
      </c>
      <c r="H48" s="34">
        <f t="shared" si="10"/>
        <v>0</v>
      </c>
      <c r="I48" s="38">
        <f t="shared" si="10"/>
        <v>0</v>
      </c>
      <c r="J48" s="38">
        <f t="shared" si="10"/>
        <v>0</v>
      </c>
      <c r="K48" s="38">
        <f t="shared" si="10"/>
        <v>0</v>
      </c>
      <c r="L48" s="38">
        <f t="shared" si="10"/>
        <v>0</v>
      </c>
      <c r="M48" s="38">
        <f t="shared" si="10"/>
        <v>0</v>
      </c>
      <c r="N48" s="38">
        <f t="shared" si="10"/>
        <v>0</v>
      </c>
      <c r="O48" s="38">
        <f t="shared" si="10"/>
        <v>0</v>
      </c>
      <c r="P48" s="34">
        <f t="shared" si="4"/>
        <v>0</v>
      </c>
      <c r="Q48" s="9">
        <f t="shared" si="10"/>
        <v>0</v>
      </c>
    </row>
    <row r="49" spans="1:17" s="7" customFormat="1" ht="30" x14ac:dyDescent="0.25">
      <c r="A49" s="3" t="s">
        <v>58</v>
      </c>
      <c r="B49" s="11">
        <f t="shared" si="3"/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4">
        <f t="shared" si="4"/>
        <v>0</v>
      </c>
      <c r="Q49" s="11">
        <v>0</v>
      </c>
    </row>
    <row r="50" spans="1:17" s="7" customFormat="1" ht="30" x14ac:dyDescent="0.25">
      <c r="A50" s="3" t="s">
        <v>59</v>
      </c>
      <c r="B50" s="11">
        <f t="shared" si="3"/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4">
        <f t="shared" si="4"/>
        <v>0</v>
      </c>
      <c r="Q50" s="11">
        <v>0</v>
      </c>
    </row>
    <row r="51" spans="1:17" s="7" customFormat="1" ht="30" x14ac:dyDescent="0.25">
      <c r="A51" s="3" t="s">
        <v>60</v>
      </c>
      <c r="B51" s="11">
        <f t="shared" si="3"/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4">
        <f t="shared" si="4"/>
        <v>0</v>
      </c>
      <c r="Q51" s="11">
        <v>0</v>
      </c>
    </row>
    <row r="52" spans="1:17" s="7" customFormat="1" ht="30" x14ac:dyDescent="0.25">
      <c r="A52" s="3" t="s">
        <v>61</v>
      </c>
      <c r="B52" s="11">
        <f t="shared" si="3"/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4">
        <f t="shared" si="4"/>
        <v>0</v>
      </c>
      <c r="Q52" s="11">
        <v>0</v>
      </c>
    </row>
    <row r="53" spans="1:17" s="7" customFormat="1" ht="30" x14ac:dyDescent="0.25">
      <c r="A53" s="3" t="s">
        <v>62</v>
      </c>
      <c r="B53" s="11">
        <f t="shared" si="3"/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4">
        <f t="shared" si="4"/>
        <v>0</v>
      </c>
      <c r="Q53" s="11">
        <v>0</v>
      </c>
    </row>
    <row r="54" spans="1:17" s="7" customFormat="1" ht="30" x14ac:dyDescent="0.25">
      <c r="A54" s="3" t="s">
        <v>63</v>
      </c>
      <c r="B54" s="11">
        <f t="shared" si="3"/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4">
        <f t="shared" si="4"/>
        <v>0</v>
      </c>
      <c r="Q54" s="11">
        <v>0</v>
      </c>
    </row>
    <row r="55" spans="1:17" s="7" customFormat="1" ht="30" x14ac:dyDescent="0.25">
      <c r="A55" s="3" t="s">
        <v>64</v>
      </c>
      <c r="B55" s="11">
        <f t="shared" si="3"/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4">
        <f t="shared" si="4"/>
        <v>0</v>
      </c>
      <c r="Q55" s="11">
        <v>0</v>
      </c>
    </row>
    <row r="56" spans="1:17" s="17" customFormat="1" ht="30" x14ac:dyDescent="0.25">
      <c r="A56" s="2" t="s">
        <v>65</v>
      </c>
      <c r="B56" s="9">
        <f t="shared" si="3"/>
        <v>424813.38</v>
      </c>
      <c r="C56" s="34">
        <f t="shared" ref="C56:Q56" si="11">SUM(C57:C65)</f>
        <v>1950000</v>
      </c>
      <c r="D56" s="34">
        <f t="shared" si="11"/>
        <v>2150000</v>
      </c>
      <c r="E56" s="34">
        <f t="shared" si="11"/>
        <v>0</v>
      </c>
      <c r="F56" s="34">
        <f t="shared" si="11"/>
        <v>135234.69</v>
      </c>
      <c r="G56" s="34">
        <f t="shared" si="11"/>
        <v>77172</v>
      </c>
      <c r="H56" s="34">
        <f t="shared" si="11"/>
        <v>0</v>
      </c>
      <c r="I56" s="34">
        <f t="shared" si="11"/>
        <v>0</v>
      </c>
      <c r="J56" s="34">
        <f t="shared" si="11"/>
        <v>0</v>
      </c>
      <c r="K56" s="34">
        <f t="shared" si="11"/>
        <v>0</v>
      </c>
      <c r="L56" s="34">
        <f t="shared" si="11"/>
        <v>0</v>
      </c>
      <c r="M56" s="34">
        <f t="shared" si="11"/>
        <v>0</v>
      </c>
      <c r="N56" s="34">
        <f t="shared" si="11"/>
        <v>0</v>
      </c>
      <c r="O56" s="34">
        <f t="shared" si="11"/>
        <v>0</v>
      </c>
      <c r="P56" s="34">
        <f t="shared" si="11"/>
        <v>212406.69</v>
      </c>
      <c r="Q56" s="9">
        <f t="shared" si="11"/>
        <v>0</v>
      </c>
    </row>
    <row r="57" spans="1:17" s="7" customFormat="1" x14ac:dyDescent="0.25">
      <c r="A57" s="3" t="s">
        <v>66</v>
      </c>
      <c r="B57" s="11">
        <f t="shared" si="3"/>
        <v>29418.98</v>
      </c>
      <c r="C57" s="35">
        <v>1100000</v>
      </c>
      <c r="D57" s="35">
        <v>1118900</v>
      </c>
      <c r="E57" s="36">
        <v>0</v>
      </c>
      <c r="F57" s="36">
        <v>14709.49</v>
      </c>
      <c r="G57" s="36">
        <v>0</v>
      </c>
      <c r="H57" s="36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4">
        <f t="shared" si="4"/>
        <v>14709.49</v>
      </c>
      <c r="Q57" s="11">
        <v>0</v>
      </c>
    </row>
    <row r="58" spans="1:17" s="7" customFormat="1" ht="30" x14ac:dyDescent="0.25">
      <c r="A58" s="3" t="s">
        <v>67</v>
      </c>
      <c r="B58" s="11">
        <f t="shared" si="3"/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4">
        <f t="shared" si="4"/>
        <v>0</v>
      </c>
      <c r="Q58" s="11">
        <v>0</v>
      </c>
    </row>
    <row r="59" spans="1:17" s="7" customFormat="1" ht="30" x14ac:dyDescent="0.25">
      <c r="A59" s="3" t="s">
        <v>68</v>
      </c>
      <c r="B59" s="11">
        <f t="shared" si="3"/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4">
        <f t="shared" si="4"/>
        <v>0</v>
      </c>
      <c r="Q59" s="11">
        <v>0</v>
      </c>
    </row>
    <row r="60" spans="1:17" s="7" customFormat="1" ht="30" x14ac:dyDescent="0.25">
      <c r="A60" s="3" t="s">
        <v>69</v>
      </c>
      <c r="B60" s="11">
        <f t="shared" si="3"/>
        <v>0</v>
      </c>
      <c r="C60" s="36">
        <v>0</v>
      </c>
      <c r="D60" s="35">
        <v>160000</v>
      </c>
      <c r="E60" s="36">
        <v>0</v>
      </c>
      <c r="F60" s="36">
        <v>0</v>
      </c>
      <c r="G60" s="36">
        <v>0</v>
      </c>
      <c r="H60" s="36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4">
        <f t="shared" si="4"/>
        <v>0</v>
      </c>
      <c r="Q60" s="11">
        <v>0</v>
      </c>
    </row>
    <row r="61" spans="1:17" s="7" customFormat="1" ht="30" x14ac:dyDescent="0.25">
      <c r="A61" s="3" t="s">
        <v>70</v>
      </c>
      <c r="B61" s="11">
        <f t="shared" si="3"/>
        <v>370614.4</v>
      </c>
      <c r="C61" s="35">
        <v>850000</v>
      </c>
      <c r="D61" s="35">
        <v>846800</v>
      </c>
      <c r="E61" s="36">
        <v>0</v>
      </c>
      <c r="F61" s="36">
        <v>108135.2</v>
      </c>
      <c r="G61" s="36">
        <v>77172</v>
      </c>
      <c r="H61" s="36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4">
        <f t="shared" si="4"/>
        <v>185307.2</v>
      </c>
      <c r="Q61" s="11">
        <v>0</v>
      </c>
    </row>
    <row r="62" spans="1:17" s="7" customFormat="1" x14ac:dyDescent="0.25">
      <c r="A62" s="3" t="s">
        <v>71</v>
      </c>
      <c r="B62" s="11">
        <f t="shared" si="3"/>
        <v>24780</v>
      </c>
      <c r="C62" s="36"/>
      <c r="D62" s="35">
        <v>24300</v>
      </c>
      <c r="E62" s="36">
        <v>0</v>
      </c>
      <c r="F62" s="36">
        <v>12390</v>
      </c>
      <c r="G62" s="36">
        <v>0</v>
      </c>
      <c r="H62" s="36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4">
        <f t="shared" si="4"/>
        <v>12390</v>
      </c>
      <c r="Q62" s="11">
        <v>0</v>
      </c>
    </row>
    <row r="63" spans="1:17" s="7" customFormat="1" x14ac:dyDescent="0.25">
      <c r="A63" s="3" t="s">
        <v>72</v>
      </c>
      <c r="B63" s="11">
        <f t="shared" si="3"/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4">
        <f t="shared" si="4"/>
        <v>0</v>
      </c>
      <c r="Q63" s="11">
        <v>0</v>
      </c>
    </row>
    <row r="64" spans="1:17" s="7" customFormat="1" x14ac:dyDescent="0.25">
      <c r="A64" s="3" t="s">
        <v>73</v>
      </c>
      <c r="B64" s="11">
        <f t="shared" si="3"/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4">
        <f t="shared" si="4"/>
        <v>0</v>
      </c>
      <c r="Q64" s="11">
        <v>0</v>
      </c>
    </row>
    <row r="65" spans="1:17" s="7" customFormat="1" ht="30" x14ac:dyDescent="0.25">
      <c r="A65" s="3" t="s">
        <v>74</v>
      </c>
      <c r="B65" s="11">
        <f t="shared" si="3"/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4">
        <f t="shared" si="4"/>
        <v>0</v>
      </c>
      <c r="Q65" s="11">
        <v>0</v>
      </c>
    </row>
    <row r="66" spans="1:17" s="17" customFormat="1" x14ac:dyDescent="0.25">
      <c r="A66" s="2" t="s">
        <v>75</v>
      </c>
      <c r="B66" s="9">
        <f t="shared" si="3"/>
        <v>0</v>
      </c>
      <c r="C66" s="34">
        <f t="shared" ref="C66:D66" si="12">SUM(C67:C70)</f>
        <v>0</v>
      </c>
      <c r="D66" s="34">
        <f t="shared" si="12"/>
        <v>0</v>
      </c>
      <c r="E66" s="34">
        <f t="shared" ref="E66:Q66" si="13">SUM(E67:E70)</f>
        <v>0</v>
      </c>
      <c r="F66" s="34">
        <f t="shared" si="13"/>
        <v>0</v>
      </c>
      <c r="G66" s="34">
        <f t="shared" si="13"/>
        <v>0</v>
      </c>
      <c r="H66" s="34">
        <f t="shared" si="13"/>
        <v>0</v>
      </c>
      <c r="I66" s="38">
        <f t="shared" si="13"/>
        <v>0</v>
      </c>
      <c r="J66" s="38">
        <f t="shared" si="13"/>
        <v>0</v>
      </c>
      <c r="K66" s="38">
        <f t="shared" si="13"/>
        <v>0</v>
      </c>
      <c r="L66" s="38">
        <f t="shared" si="13"/>
        <v>0</v>
      </c>
      <c r="M66" s="38">
        <f t="shared" si="13"/>
        <v>0</v>
      </c>
      <c r="N66" s="38">
        <f t="shared" si="13"/>
        <v>0</v>
      </c>
      <c r="O66" s="38">
        <f t="shared" si="13"/>
        <v>0</v>
      </c>
      <c r="P66" s="34">
        <f t="shared" si="4"/>
        <v>0</v>
      </c>
      <c r="Q66" s="9">
        <f t="shared" si="13"/>
        <v>0</v>
      </c>
    </row>
    <row r="67" spans="1:17" s="7" customFormat="1" x14ac:dyDescent="0.25">
      <c r="A67" s="3" t="s">
        <v>76</v>
      </c>
      <c r="B67" s="11">
        <f t="shared" si="3"/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4">
        <f t="shared" si="4"/>
        <v>0</v>
      </c>
      <c r="Q67" s="11">
        <v>0</v>
      </c>
    </row>
    <row r="68" spans="1:17" s="7" customFormat="1" x14ac:dyDescent="0.25">
      <c r="A68" s="3" t="s">
        <v>77</v>
      </c>
      <c r="B68" s="11">
        <f t="shared" si="3"/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4">
        <f t="shared" si="4"/>
        <v>0</v>
      </c>
      <c r="Q68" s="11">
        <v>0</v>
      </c>
    </row>
    <row r="69" spans="1:17" s="7" customFormat="1" ht="30" x14ac:dyDescent="0.25">
      <c r="A69" s="3" t="s">
        <v>78</v>
      </c>
      <c r="B69" s="11">
        <f t="shared" si="3"/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4">
        <f t="shared" si="4"/>
        <v>0</v>
      </c>
      <c r="Q69" s="11">
        <v>0</v>
      </c>
    </row>
    <row r="70" spans="1:17" s="7" customFormat="1" ht="45" x14ac:dyDescent="0.25">
      <c r="A70" s="3" t="s">
        <v>79</v>
      </c>
      <c r="B70" s="11">
        <f t="shared" si="3"/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4">
        <f t="shared" si="4"/>
        <v>0</v>
      </c>
      <c r="Q70" s="11">
        <v>0</v>
      </c>
    </row>
    <row r="71" spans="1:17" s="17" customFormat="1" ht="30" x14ac:dyDescent="0.25">
      <c r="A71" s="2" t="s">
        <v>80</v>
      </c>
      <c r="B71" s="9">
        <f t="shared" si="3"/>
        <v>0</v>
      </c>
      <c r="C71" s="34">
        <f t="shared" ref="C71:D71" si="14">SUM(C72:C73)</f>
        <v>0</v>
      </c>
      <c r="D71" s="34">
        <f t="shared" si="14"/>
        <v>0</v>
      </c>
      <c r="E71" s="34">
        <f t="shared" ref="E71:Q71" si="15">SUM(E72:E73)</f>
        <v>0</v>
      </c>
      <c r="F71" s="34">
        <f t="shared" si="15"/>
        <v>0</v>
      </c>
      <c r="G71" s="34">
        <f t="shared" si="15"/>
        <v>0</v>
      </c>
      <c r="H71" s="34">
        <f t="shared" si="15"/>
        <v>0</v>
      </c>
      <c r="I71" s="38">
        <f t="shared" si="15"/>
        <v>0</v>
      </c>
      <c r="J71" s="38">
        <f t="shared" si="15"/>
        <v>0</v>
      </c>
      <c r="K71" s="38">
        <f t="shared" si="15"/>
        <v>0</v>
      </c>
      <c r="L71" s="38">
        <f t="shared" si="15"/>
        <v>0</v>
      </c>
      <c r="M71" s="38">
        <f t="shared" si="15"/>
        <v>0</v>
      </c>
      <c r="N71" s="38">
        <f t="shared" si="15"/>
        <v>0</v>
      </c>
      <c r="O71" s="38">
        <f t="shared" si="15"/>
        <v>0</v>
      </c>
      <c r="P71" s="34">
        <f t="shared" si="4"/>
        <v>0</v>
      </c>
      <c r="Q71" s="9">
        <f t="shared" si="15"/>
        <v>0</v>
      </c>
    </row>
    <row r="72" spans="1:17" s="7" customFormat="1" x14ac:dyDescent="0.25">
      <c r="A72" s="3" t="s">
        <v>81</v>
      </c>
      <c r="B72" s="11">
        <f t="shared" si="3"/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4">
        <f t="shared" si="4"/>
        <v>0</v>
      </c>
      <c r="Q72" s="11">
        <v>0</v>
      </c>
    </row>
    <row r="73" spans="1:17" s="7" customFormat="1" ht="30" x14ac:dyDescent="0.25">
      <c r="A73" s="3" t="s">
        <v>82</v>
      </c>
      <c r="B73" s="11">
        <f t="shared" si="3"/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4">
        <f t="shared" si="4"/>
        <v>0</v>
      </c>
      <c r="Q73" s="11">
        <v>0</v>
      </c>
    </row>
    <row r="74" spans="1:17" s="17" customFormat="1" x14ac:dyDescent="0.25">
      <c r="A74" s="2" t="s">
        <v>83</v>
      </c>
      <c r="B74" s="9">
        <f t="shared" si="3"/>
        <v>0</v>
      </c>
      <c r="C74" s="34">
        <f t="shared" ref="C74:D74" si="16">SUM(C75:C77)</f>
        <v>0</v>
      </c>
      <c r="D74" s="34">
        <f t="shared" si="16"/>
        <v>0</v>
      </c>
      <c r="E74" s="34">
        <f t="shared" ref="E74:Q74" si="17">SUM(E75:E77)</f>
        <v>0</v>
      </c>
      <c r="F74" s="34">
        <f t="shared" si="17"/>
        <v>0</v>
      </c>
      <c r="G74" s="34">
        <f t="shared" si="17"/>
        <v>0</v>
      </c>
      <c r="H74" s="34">
        <f t="shared" si="17"/>
        <v>0</v>
      </c>
      <c r="I74" s="38">
        <f t="shared" si="17"/>
        <v>0</v>
      </c>
      <c r="J74" s="38">
        <f t="shared" si="17"/>
        <v>0</v>
      </c>
      <c r="K74" s="38">
        <f t="shared" si="17"/>
        <v>0</v>
      </c>
      <c r="L74" s="38">
        <f t="shared" si="17"/>
        <v>0</v>
      </c>
      <c r="M74" s="38">
        <f t="shared" si="17"/>
        <v>0</v>
      </c>
      <c r="N74" s="38">
        <f t="shared" si="17"/>
        <v>0</v>
      </c>
      <c r="O74" s="38">
        <f t="shared" si="17"/>
        <v>0</v>
      </c>
      <c r="P74" s="34">
        <f t="shared" si="4"/>
        <v>0</v>
      </c>
      <c r="Q74" s="9">
        <f t="shared" si="17"/>
        <v>0</v>
      </c>
    </row>
    <row r="75" spans="1:17" s="7" customFormat="1" ht="30" x14ac:dyDescent="0.25">
      <c r="A75" s="3" t="s">
        <v>84</v>
      </c>
      <c r="B75" s="11">
        <f t="shared" si="3"/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4">
        <f t="shared" si="4"/>
        <v>0</v>
      </c>
      <c r="Q75" s="11">
        <v>0</v>
      </c>
    </row>
    <row r="76" spans="1:17" s="7" customFormat="1" ht="30" x14ac:dyDescent="0.25">
      <c r="A76" s="3" t="s">
        <v>85</v>
      </c>
      <c r="B76" s="11">
        <f t="shared" si="3"/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4">
        <f t="shared" si="4"/>
        <v>0</v>
      </c>
      <c r="Q76" s="11">
        <v>0</v>
      </c>
    </row>
    <row r="77" spans="1:17" s="7" customFormat="1" ht="30" x14ac:dyDescent="0.25">
      <c r="A77" s="3" t="s">
        <v>86</v>
      </c>
      <c r="B77" s="11">
        <f t="shared" si="3"/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4">
        <f t="shared" si="4"/>
        <v>0</v>
      </c>
      <c r="Q77" s="11">
        <v>0</v>
      </c>
    </row>
    <row r="78" spans="1:17" s="7" customFormat="1" x14ac:dyDescent="0.25">
      <c r="A78" s="4" t="s">
        <v>87</v>
      </c>
      <c r="B78" s="12">
        <f>SUM(E78:Q78)</f>
        <v>73665999.280000001</v>
      </c>
      <c r="C78" s="39">
        <f>C13</f>
        <v>118136404</v>
      </c>
      <c r="D78" s="39">
        <f>D13</f>
        <v>138136404</v>
      </c>
      <c r="E78" s="39">
        <f t="shared" ref="E78:Q78" si="18">E13</f>
        <v>5658181.4399999995</v>
      </c>
      <c r="F78" s="39">
        <f t="shared" si="18"/>
        <v>9629690.1999999993</v>
      </c>
      <c r="G78" s="39">
        <f t="shared" si="18"/>
        <v>11154997.600000001</v>
      </c>
      <c r="H78" s="39">
        <f t="shared" si="18"/>
        <v>10390130.4</v>
      </c>
      <c r="I78" s="40">
        <f t="shared" si="18"/>
        <v>0</v>
      </c>
      <c r="J78" s="40">
        <f t="shared" si="18"/>
        <v>0</v>
      </c>
      <c r="K78" s="40">
        <f t="shared" si="18"/>
        <v>0</v>
      </c>
      <c r="L78" s="40">
        <f t="shared" si="18"/>
        <v>0</v>
      </c>
      <c r="M78" s="40">
        <f t="shared" si="18"/>
        <v>0</v>
      </c>
      <c r="N78" s="40">
        <f t="shared" si="18"/>
        <v>0</v>
      </c>
      <c r="O78" s="40">
        <f t="shared" si="18"/>
        <v>0</v>
      </c>
      <c r="P78" s="39">
        <f>P13</f>
        <v>36832999.640000001</v>
      </c>
      <c r="Q78" s="12">
        <f t="shared" si="18"/>
        <v>0</v>
      </c>
    </row>
    <row r="79" spans="1:17" s="7" customFormat="1" x14ac:dyDescent="0.25">
      <c r="A79" s="3"/>
      <c r="B79" s="10"/>
      <c r="C79" s="11"/>
      <c r="D79" s="11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s="7" customFormat="1" x14ac:dyDescent="0.25">
      <c r="A80" s="1" t="s">
        <v>88</v>
      </c>
      <c r="B80" s="8">
        <f>SUM(E80:Q80)</f>
        <v>0</v>
      </c>
      <c r="C80" s="8">
        <f t="shared" ref="C80:D80" si="19">C81+C84+C87</f>
        <v>0</v>
      </c>
      <c r="D80" s="8">
        <f t="shared" si="19"/>
        <v>0</v>
      </c>
      <c r="E80" s="8">
        <f>E81+E84+E87</f>
        <v>0</v>
      </c>
      <c r="F80" s="8">
        <f t="shared" ref="F80:Q80" si="20">F81+F84+F87</f>
        <v>0</v>
      </c>
      <c r="G80" s="8">
        <f t="shared" si="20"/>
        <v>0</v>
      </c>
      <c r="H80" s="8">
        <f t="shared" si="20"/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  <c r="L80" s="8">
        <f t="shared" si="20"/>
        <v>0</v>
      </c>
      <c r="M80" s="8">
        <f t="shared" si="20"/>
        <v>0</v>
      </c>
      <c r="N80" s="8">
        <f t="shared" si="20"/>
        <v>0</v>
      </c>
      <c r="O80" s="8">
        <f t="shared" si="20"/>
        <v>0</v>
      </c>
      <c r="P80" s="8"/>
      <c r="Q80" s="8">
        <f t="shared" si="20"/>
        <v>0</v>
      </c>
    </row>
    <row r="81" spans="1:17" s="17" customFormat="1" ht="30" x14ac:dyDescent="0.25">
      <c r="A81" s="2" t="s">
        <v>89</v>
      </c>
      <c r="B81" s="9">
        <f>SUM(E81:Q81)</f>
        <v>0</v>
      </c>
      <c r="C81" s="9">
        <f t="shared" ref="C81:D81" si="21">SUM(C82:C83)</f>
        <v>0</v>
      </c>
      <c r="D81" s="9">
        <f t="shared" si="21"/>
        <v>0</v>
      </c>
      <c r="E81" s="9">
        <f>SUM(E82:E83)</f>
        <v>0</v>
      </c>
      <c r="F81" s="9">
        <f t="shared" ref="F81:Q81" si="22">SUM(F82:F83)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  <c r="O81" s="9">
        <f t="shared" si="22"/>
        <v>0</v>
      </c>
      <c r="P81" s="9"/>
      <c r="Q81" s="9">
        <f t="shared" si="22"/>
        <v>0</v>
      </c>
    </row>
    <row r="82" spans="1:17" s="7" customFormat="1" ht="30" x14ac:dyDescent="0.25">
      <c r="A82" s="3" t="s">
        <v>90</v>
      </c>
      <c r="B82" s="11">
        <f t="shared" ref="B82:B88" si="23">SUM(E82:Q82)</f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/>
      <c r="Q82" s="11">
        <v>0</v>
      </c>
    </row>
    <row r="83" spans="1:17" s="7" customFormat="1" ht="30" x14ac:dyDescent="0.25">
      <c r="A83" s="3" t="s">
        <v>91</v>
      </c>
      <c r="B83" s="11">
        <f t="shared" si="23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/>
      <c r="Q83" s="11">
        <v>0</v>
      </c>
    </row>
    <row r="84" spans="1:17" s="17" customFormat="1" x14ac:dyDescent="0.25">
      <c r="A84" s="2" t="s">
        <v>92</v>
      </c>
      <c r="B84" s="9">
        <f t="shared" si="23"/>
        <v>0</v>
      </c>
      <c r="C84" s="9">
        <f t="shared" ref="C84:D84" si="24">SUM(C85:C86)</f>
        <v>0</v>
      </c>
      <c r="D84" s="9">
        <f t="shared" si="24"/>
        <v>0</v>
      </c>
      <c r="E84" s="9">
        <f>SUM(E85:E86)</f>
        <v>0</v>
      </c>
      <c r="F84" s="9">
        <f t="shared" ref="F84:Q84" si="25">SUM(F85:F86)</f>
        <v>0</v>
      </c>
      <c r="G84" s="9">
        <f t="shared" si="25"/>
        <v>0</v>
      </c>
      <c r="H84" s="9">
        <f t="shared" si="25"/>
        <v>0</v>
      </c>
      <c r="I84" s="9">
        <f t="shared" si="25"/>
        <v>0</v>
      </c>
      <c r="J84" s="9">
        <f t="shared" si="25"/>
        <v>0</v>
      </c>
      <c r="K84" s="9">
        <f t="shared" si="25"/>
        <v>0</v>
      </c>
      <c r="L84" s="9">
        <f t="shared" si="25"/>
        <v>0</v>
      </c>
      <c r="M84" s="9">
        <f t="shared" si="25"/>
        <v>0</v>
      </c>
      <c r="N84" s="9">
        <f t="shared" si="25"/>
        <v>0</v>
      </c>
      <c r="O84" s="9">
        <f t="shared" si="25"/>
        <v>0</v>
      </c>
      <c r="P84" s="9"/>
      <c r="Q84" s="9">
        <f t="shared" si="25"/>
        <v>0</v>
      </c>
    </row>
    <row r="85" spans="1:17" s="7" customFormat="1" ht="30" x14ac:dyDescent="0.25">
      <c r="A85" s="3" t="s">
        <v>93</v>
      </c>
      <c r="B85" s="11">
        <f t="shared" si="23"/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/>
      <c r="Q85" s="11">
        <v>0</v>
      </c>
    </row>
    <row r="86" spans="1:17" s="7" customFormat="1" ht="30" x14ac:dyDescent="0.25">
      <c r="A86" s="3" t="s">
        <v>94</v>
      </c>
      <c r="B86" s="11">
        <f t="shared" si="23"/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/>
      <c r="Q86" s="11">
        <v>0</v>
      </c>
    </row>
    <row r="87" spans="1:17" s="17" customFormat="1" ht="30" x14ac:dyDescent="0.25">
      <c r="A87" s="2" t="s">
        <v>95</v>
      </c>
      <c r="B87" s="9">
        <f t="shared" si="23"/>
        <v>0</v>
      </c>
      <c r="C87" s="9">
        <f t="shared" ref="C87:D87" si="26">SUM(C88)</f>
        <v>0</v>
      </c>
      <c r="D87" s="9">
        <f t="shared" si="26"/>
        <v>0</v>
      </c>
      <c r="E87" s="9">
        <f>SUM(E88)</f>
        <v>0</v>
      </c>
      <c r="F87" s="9">
        <f t="shared" ref="F87:Q87" si="27">SUM(F88)</f>
        <v>0</v>
      </c>
      <c r="G87" s="9">
        <f t="shared" si="27"/>
        <v>0</v>
      </c>
      <c r="H87" s="9">
        <f t="shared" si="27"/>
        <v>0</v>
      </c>
      <c r="I87" s="9">
        <f t="shared" si="27"/>
        <v>0</v>
      </c>
      <c r="J87" s="9">
        <f t="shared" si="27"/>
        <v>0</v>
      </c>
      <c r="K87" s="9">
        <f t="shared" si="27"/>
        <v>0</v>
      </c>
      <c r="L87" s="9">
        <f t="shared" si="27"/>
        <v>0</v>
      </c>
      <c r="M87" s="9">
        <f t="shared" si="27"/>
        <v>0</v>
      </c>
      <c r="N87" s="9">
        <f t="shared" si="27"/>
        <v>0</v>
      </c>
      <c r="O87" s="9">
        <f t="shared" si="27"/>
        <v>0</v>
      </c>
      <c r="P87" s="9"/>
      <c r="Q87" s="9">
        <f t="shared" si="27"/>
        <v>0</v>
      </c>
    </row>
    <row r="88" spans="1:17" s="7" customFormat="1" ht="30" x14ac:dyDescent="0.25">
      <c r="A88" s="3" t="s">
        <v>96</v>
      </c>
      <c r="B88" s="11">
        <f t="shared" si="23"/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/>
      <c r="Q88" s="11">
        <v>0</v>
      </c>
    </row>
    <row r="89" spans="1:17" s="7" customFormat="1" x14ac:dyDescent="0.25">
      <c r="A89" s="4" t="s">
        <v>97</v>
      </c>
      <c r="B89" s="12">
        <f>SUM(E89:Q89)</f>
        <v>0</v>
      </c>
      <c r="C89" s="12">
        <f t="shared" ref="C89:D89" si="28">C80</f>
        <v>0</v>
      </c>
      <c r="D89" s="12">
        <f t="shared" si="28"/>
        <v>0</v>
      </c>
      <c r="E89" s="12">
        <f>E80</f>
        <v>0</v>
      </c>
      <c r="F89" s="12">
        <f t="shared" ref="F89:Q89" si="29">F80</f>
        <v>0</v>
      </c>
      <c r="G89" s="12">
        <f t="shared" si="29"/>
        <v>0</v>
      </c>
      <c r="H89" s="12">
        <f t="shared" si="29"/>
        <v>0</v>
      </c>
      <c r="I89" s="12">
        <f t="shared" si="29"/>
        <v>0</v>
      </c>
      <c r="J89" s="12">
        <f t="shared" si="29"/>
        <v>0</v>
      </c>
      <c r="K89" s="12">
        <f t="shared" si="29"/>
        <v>0</v>
      </c>
      <c r="L89" s="12">
        <f t="shared" si="29"/>
        <v>0</v>
      </c>
      <c r="M89" s="12">
        <f t="shared" si="29"/>
        <v>0</v>
      </c>
      <c r="N89" s="12">
        <f t="shared" si="29"/>
        <v>0</v>
      </c>
      <c r="O89" s="12">
        <f t="shared" si="29"/>
        <v>0</v>
      </c>
      <c r="P89" s="12"/>
      <c r="Q89" s="12">
        <f t="shared" si="29"/>
        <v>0</v>
      </c>
    </row>
    <row r="90" spans="1:17" s="7" customFormat="1" x14ac:dyDescent="0.25">
      <c r="B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s="7" customFormat="1" ht="31.5" x14ac:dyDescent="0.25">
      <c r="A91" s="5" t="s">
        <v>98</v>
      </c>
      <c r="B91" s="13">
        <f>SUM(E91:Q91)</f>
        <v>73665999.280000001</v>
      </c>
      <c r="C91" s="14">
        <f t="shared" ref="C91:D91" si="30">C78+C89</f>
        <v>118136404</v>
      </c>
      <c r="D91" s="14">
        <f t="shared" si="30"/>
        <v>138136404</v>
      </c>
      <c r="E91" s="14">
        <f>E78+E89</f>
        <v>5658181.4399999995</v>
      </c>
      <c r="F91" s="14">
        <f t="shared" ref="F91:Q91" si="31">F78+F89</f>
        <v>9629690.1999999993</v>
      </c>
      <c r="G91" s="14">
        <f t="shared" si="31"/>
        <v>11154997.600000001</v>
      </c>
      <c r="H91" s="14">
        <f t="shared" si="31"/>
        <v>10390130.4</v>
      </c>
      <c r="I91" s="14">
        <f t="shared" si="31"/>
        <v>0</v>
      </c>
      <c r="J91" s="14">
        <f t="shared" si="31"/>
        <v>0</v>
      </c>
      <c r="K91" s="14">
        <f t="shared" si="31"/>
        <v>0</v>
      </c>
      <c r="L91" s="14">
        <f t="shared" si="31"/>
        <v>0</v>
      </c>
      <c r="M91" s="14">
        <f t="shared" si="31"/>
        <v>0</v>
      </c>
      <c r="N91" s="14">
        <f t="shared" si="31"/>
        <v>0</v>
      </c>
      <c r="O91" s="14">
        <f t="shared" si="31"/>
        <v>0</v>
      </c>
      <c r="P91" s="14">
        <f>P13</f>
        <v>36832999.640000001</v>
      </c>
      <c r="Q91" s="14">
        <f t="shared" si="31"/>
        <v>0</v>
      </c>
    </row>
    <row r="92" spans="1:17" x14ac:dyDescent="0.25">
      <c r="A92" t="s">
        <v>99</v>
      </c>
    </row>
    <row r="93" spans="1:17" x14ac:dyDescent="0.25">
      <c r="A93" t="s">
        <v>100</v>
      </c>
    </row>
    <row r="94" spans="1:17" x14ac:dyDescent="0.25">
      <c r="A94" t="s">
        <v>101</v>
      </c>
    </row>
    <row r="95" spans="1:17" x14ac:dyDescent="0.25">
      <c r="A95" t="s">
        <v>6</v>
      </c>
    </row>
    <row r="96" spans="1:17" x14ac:dyDescent="0.25">
      <c r="A96" t="s">
        <v>102</v>
      </c>
    </row>
    <row r="97" spans="1:17" x14ac:dyDescent="0.25">
      <c r="A97" t="s">
        <v>103</v>
      </c>
    </row>
    <row r="99" spans="1:17" x14ac:dyDescent="0.25">
      <c r="A99" s="44" t="s">
        <v>104</v>
      </c>
      <c r="B99" s="44"/>
      <c r="C99" s="44"/>
      <c r="D99" s="25"/>
      <c r="E99" s="25"/>
      <c r="F99" s="21"/>
      <c r="G99" s="46" t="s">
        <v>105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1:17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x14ac:dyDescent="0.25">
      <c r="A104" s="45" t="s">
        <v>106</v>
      </c>
      <c r="B104" s="45"/>
      <c r="C104" s="45"/>
      <c r="D104" s="24"/>
      <c r="F104" s="26"/>
      <c r="G104" s="47" t="s">
        <v>107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26"/>
    </row>
    <row r="105" spans="1:17" x14ac:dyDescent="0.25">
      <c r="A105" s="44" t="s">
        <v>108</v>
      </c>
      <c r="B105" s="44"/>
      <c r="C105" s="44"/>
      <c r="D105" s="25"/>
      <c r="F105" s="22"/>
      <c r="G105" s="46" t="s">
        <v>109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22"/>
    </row>
    <row r="106" spans="1:17" x14ac:dyDescent="0.25">
      <c r="A106" s="27"/>
      <c r="B106" s="27"/>
      <c r="C106" s="27"/>
      <c r="D106" s="25"/>
      <c r="F106" s="2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2"/>
    </row>
    <row r="107" spans="1:17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x14ac:dyDescent="0.25">
      <c r="A108" s="44" t="s">
        <v>110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7" x14ac:dyDescent="0.25">
      <c r="A113" s="45" t="s">
        <v>111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 x14ac:dyDescent="0.25">
      <c r="A114" s="44" t="s">
        <v>112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</sheetData>
  <mergeCells count="17">
    <mergeCell ref="A111:Q111"/>
    <mergeCell ref="A112:Q112"/>
    <mergeCell ref="A113:Q113"/>
    <mergeCell ref="A114:Q114"/>
    <mergeCell ref="A2:Q2"/>
    <mergeCell ref="A9:Q9"/>
    <mergeCell ref="A10:Q10"/>
    <mergeCell ref="A108:Q108"/>
    <mergeCell ref="A11:P11"/>
    <mergeCell ref="A99:C99"/>
    <mergeCell ref="A104:C104"/>
    <mergeCell ref="A105:C105"/>
    <mergeCell ref="G99:Q99"/>
    <mergeCell ref="G104:P104"/>
    <mergeCell ref="G105:P105"/>
    <mergeCell ref="A3:P7"/>
    <mergeCell ref="A8:P8"/>
  </mergeCells>
  <printOptions horizontalCentered="1"/>
  <pageMargins left="0.19685039370078741" right="0.19685039370078741" top="0.59055118110236227" bottom="0.59055118110236227" header="0" footer="0.31496062992125984"/>
  <pageSetup scale="75" fitToHeight="0" orientation="portrait" r:id="rId1"/>
  <ignoredErrors>
    <ignoredError sqref="P13 P91 P48 P40 P66 P71 P7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purl.org/dc/elements/1.1/"/>
    <ds:schemaRef ds:uri="http://schemas.microsoft.com/office/2006/documentManagement/types"/>
    <ds:schemaRef ds:uri="2d04cea9-71fa-4335-8898-8833239d808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(2022-04)</vt:lpstr>
      <vt:lpstr>'Plantilla Ejecución (2022-04)'!Área_de_impresión</vt:lpstr>
      <vt:lpstr>'Plantilla Ejecución (2022-04)'!Títulos_a_imprimir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DOCUMENTACION B</cp:lastModifiedBy>
  <cp:revision/>
  <cp:lastPrinted>2022-05-19T19:30:31Z</cp:lastPrinted>
  <dcterms:created xsi:type="dcterms:W3CDTF">2018-04-17T18:57:16Z</dcterms:created>
  <dcterms:modified xsi:type="dcterms:W3CDTF">2022-05-20T13:25:02Z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