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1" documentId="8_{BD92ACA0-0E04-4863-BBDF-D7D320B59493}" xr6:coauthVersionLast="47" xr6:coauthVersionMax="47" xr10:uidLastSave="{F21618AA-608A-432C-8BAA-9BF4910A2408}"/>
  <bookViews>
    <workbookView xWindow="-120" yWindow="-120" windowWidth="29040" windowHeight="15720" tabRatio="881" xr2:uid="{00000000-000D-0000-FFFF-FFFF00000000}"/>
  </bookViews>
  <sheets>
    <sheet name="Plantilla Ejecución (2024-08)" sheetId="31" r:id="rId1"/>
  </sheets>
  <definedNames>
    <definedName name="_xlnm.Print_Area" localSheetId="0">'Plantilla Ejecución (2024-08)'!$A$1:$M$109</definedName>
    <definedName name="_xlnm.Print_Titles" localSheetId="0">'Plantilla Ejecución (2024-08)'!$10:$10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31" l="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11" i="31"/>
  <c r="L85" i="31"/>
  <c r="L82" i="31"/>
  <c r="L79" i="31"/>
  <c r="L78" i="31"/>
  <c r="L87" i="31" s="1"/>
  <c r="L89" i="31" s="1"/>
  <c r="M89" i="31" s="1"/>
  <c r="L76" i="31"/>
  <c r="L72" i="31"/>
  <c r="L69" i="31"/>
  <c r="L64" i="31"/>
  <c r="L46" i="31"/>
  <c r="L38" i="31"/>
  <c r="K85" i="31"/>
  <c r="K82" i="31"/>
  <c r="K79" i="31"/>
  <c r="K76" i="31"/>
  <c r="K72" i="31"/>
  <c r="K69" i="31"/>
  <c r="K64" i="31"/>
  <c r="K46" i="31"/>
  <c r="K38" i="31"/>
  <c r="J85" i="31"/>
  <c r="J82" i="31"/>
  <c r="J79" i="31"/>
  <c r="J78" i="31"/>
  <c r="J87" i="31" s="1"/>
  <c r="J76" i="31"/>
  <c r="J72" i="31"/>
  <c r="J69" i="31"/>
  <c r="J64" i="31"/>
  <c r="J46" i="31"/>
  <c r="J38" i="31"/>
  <c r="I85" i="31"/>
  <c r="I82" i="31"/>
  <c r="I78" i="31" s="1"/>
  <c r="I87" i="31" s="1"/>
  <c r="I89" i="31" s="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K78" i="31" l="1"/>
  <c r="K87" i="31" s="1"/>
  <c r="K89" i="31" s="1"/>
  <c r="J89" i="31"/>
  <c r="H78" i="31"/>
  <c r="H87" i="31" s="1"/>
  <c r="H89" i="31"/>
  <c r="G78" i="31"/>
  <c r="G87" i="31" s="1"/>
  <c r="G89" i="31" s="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N85" i="31"/>
  <c r="E85" i="31"/>
  <c r="N82" i="31"/>
  <c r="E82" i="31"/>
  <c r="N79" i="31"/>
  <c r="E79" i="31"/>
  <c r="N72" i="31"/>
  <c r="N69" i="31"/>
  <c r="N64" i="31"/>
  <c r="N54" i="31"/>
  <c r="N46" i="31"/>
  <c r="N38" i="31"/>
  <c r="N28" i="31"/>
  <c r="E28" i="31"/>
  <c r="N18" i="31"/>
  <c r="N12" i="31"/>
  <c r="Z11" i="31"/>
  <c r="S11" i="31"/>
  <c r="T11" i="31" s="1"/>
  <c r="U11" i="31" s="1"/>
  <c r="V11" i="31" s="1"/>
  <c r="W11" i="31" s="1"/>
  <c r="X11" i="31" s="1"/>
  <c r="B82" i="31" l="1"/>
  <c r="B79" i="31"/>
  <c r="B64" i="31"/>
  <c r="B69" i="31"/>
  <c r="B72" i="31"/>
  <c r="B46" i="31"/>
  <c r="B54" i="31"/>
  <c r="B28" i="31"/>
  <c r="B85" i="31"/>
  <c r="N11" i="31"/>
  <c r="N76" i="31" s="1"/>
  <c r="N78" i="31"/>
  <c r="N87" i="31" s="1"/>
  <c r="E78" i="31"/>
  <c r="Y10" i="31"/>
  <c r="Z10" i="31" s="1"/>
  <c r="B78" i="31" l="1"/>
  <c r="B12" i="31"/>
  <c r="E87" i="31"/>
  <c r="N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<sst xmlns="http://schemas.openxmlformats.org/spreadsheetml/2006/main" count="104" uniqueCount="103">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</sst>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95250</xdr:rowOff>
    </xdr:from>
    <xdr:to>
      <xdr:col>6</xdr:col>
      <xdr:colOff>656673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95250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328742</xdr:colOff>
      <xdr:row>98</xdr:row>
      <xdr:rowOff>95250</xdr:rowOff>
    </xdr:from>
    <xdr:to>
      <xdr:col>9</xdr:col>
      <xdr:colOff>203761</xdr:colOff>
      <xdr:row>108</xdr:row>
      <xdr:rowOff>457200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3842" y="27679650"/>
          <a:ext cx="6694919" cy="226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Z109"/>
  <sheetViews>
    <sheetView showGridLines="0" tabSelected="1" view="pageBreakPreview" zoomScaleNormal="100" zoomScaleSheetLayoutView="100" workbookViewId="0">
      <selection activeCell="L83" sqref="L83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2" width="13.85546875" customWidth="1"/>
    <col min="13" max="13" width="15.7109375" customWidth="1"/>
    <col min="14" max="14" width="8.7109375" hidden="1" customWidth="1"/>
    <col min="15" max="15" width="96.7109375" bestFit="1" customWidth="1"/>
    <col min="17" max="24" width="6" bestFit="1" customWidth="1"/>
    <col min="25" max="26" width="7" bestFit="1" customWidth="1"/>
  </cols>
  <sheetData>
    <row r="1" spans="1:26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6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1"/>
      <c r="O2" s="22" t="s">
        <v>0</v>
      </c>
    </row>
    <row r="3" spans="1:26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1"/>
      <c r="O3" s="15" t="s">
        <v>1</v>
      </c>
    </row>
    <row r="4" spans="1:26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21"/>
      <c r="O4" s="15" t="s">
        <v>2</v>
      </c>
    </row>
    <row r="5" spans="1:26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1"/>
      <c r="O5" s="15" t="s">
        <v>4</v>
      </c>
    </row>
    <row r="6" spans="1:26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26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21"/>
      <c r="O7" s="15"/>
    </row>
    <row r="8" spans="1:26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26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26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6" t="s">
        <v>102</v>
      </c>
      <c r="M10" s="44" t="s">
        <v>8</v>
      </c>
      <c r="N10" s="20" t="s">
        <v>10</v>
      </c>
      <c r="Y10" s="16">
        <f>SUM(Q11:Y11)</f>
        <v>11.029108875781253</v>
      </c>
      <c r="Z10" s="16">
        <f>+Y10+Z11</f>
        <v>13.989108875781252</v>
      </c>
    </row>
    <row r="11" spans="1:26" s="17" customFormat="1" x14ac:dyDescent="0.25">
      <c r="A11" s="1" t="s">
        <v>11</v>
      </c>
      <c r="B11" s="8">
        <f t="shared" ref="B11:B42" si="0">SUM(E11:N11)</f>
        <v>133199876.03999999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3">
        <v>6792036.2199999997</v>
      </c>
      <c r="M11" s="28">
        <f>SUM(E11:E11)+F11+G11+H11+I11+J11+K11+L11</f>
        <v>66599938.019999996</v>
      </c>
      <c r="N11" s="8">
        <f t="shared" ref="N11" si="1">N12+N18+N28+N38+N46+N54+N64+N69+N72</f>
        <v>0</v>
      </c>
      <c r="Q11" s="6">
        <v>1</v>
      </c>
      <c r="R11" s="6">
        <v>1.05</v>
      </c>
      <c r="S11" s="6">
        <f>+R11*1.05</f>
        <v>1.1025</v>
      </c>
      <c r="T11" s="6">
        <f t="shared" ref="T11:X11" si="2">+S11*1.05</f>
        <v>1.1576250000000001</v>
      </c>
      <c r="U11" s="6">
        <f t="shared" si="2"/>
        <v>1.2155062500000002</v>
      </c>
      <c r="V11" s="6">
        <f t="shared" si="2"/>
        <v>1.2762815625000004</v>
      </c>
      <c r="W11" s="6">
        <f t="shared" si="2"/>
        <v>1.3400956406250004</v>
      </c>
      <c r="X11" s="6">
        <f t="shared" si="2"/>
        <v>1.4071004226562505</v>
      </c>
      <c r="Y11" s="6">
        <v>1.48</v>
      </c>
      <c r="Z11" s="6">
        <f>+Y11*2</f>
        <v>2.96</v>
      </c>
    </row>
    <row r="12" spans="1:26" s="17" customFormat="1" ht="15" customHeight="1" x14ac:dyDescent="0.25">
      <c r="A12" s="2" t="s">
        <v>12</v>
      </c>
      <c r="B12" s="9">
        <f t="shared" si="0"/>
        <v>97104091.799999997</v>
      </c>
      <c r="C12" s="24">
        <v>84718018</v>
      </c>
      <c r="D12" s="24">
        <f t="shared" ref="D12:N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v>5238038.57</v>
      </c>
      <c r="M12" s="24">
        <f t="shared" ref="M12:M75" si="4">SUM(E12:E12)+F12+G12+H12+I12+J12+K12+L12</f>
        <v>48552045.899999999</v>
      </c>
      <c r="N12" s="9">
        <f t="shared" si="3"/>
        <v>0</v>
      </c>
      <c r="Q12" s="18"/>
    </row>
    <row r="13" spans="1:26" s="7" customFormat="1" x14ac:dyDescent="0.25">
      <c r="A13" s="3" t="s">
        <v>13</v>
      </c>
      <c r="B13" s="11">
        <f t="shared" si="0"/>
        <v>75499597.979999989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6">
        <v>4453261.6399999997</v>
      </c>
      <c r="M13" s="24">
        <f t="shared" si="4"/>
        <v>37749798.989999995</v>
      </c>
      <c r="N13" s="11">
        <v>0</v>
      </c>
    </row>
    <row r="14" spans="1:26" s="7" customFormat="1" x14ac:dyDescent="0.25">
      <c r="A14" s="3" t="s">
        <v>14</v>
      </c>
      <c r="B14" s="11">
        <f t="shared" si="0"/>
        <v>10146866.66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6">
        <v>50000</v>
      </c>
      <c r="M14" s="24">
        <f t="shared" si="4"/>
        <v>5073433.33</v>
      </c>
      <c r="N14" s="11">
        <v>0</v>
      </c>
    </row>
    <row r="15" spans="1:26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4">
        <f t="shared" si="4"/>
        <v>0</v>
      </c>
      <c r="N15" s="11">
        <v>0</v>
      </c>
    </row>
    <row r="16" spans="1:26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4">
        <f t="shared" si="4"/>
        <v>0</v>
      </c>
      <c r="N16" s="11">
        <v>0</v>
      </c>
    </row>
    <row r="17" spans="1:14" s="7" customFormat="1" ht="30" x14ac:dyDescent="0.25">
      <c r="A17" s="3" t="s">
        <v>17</v>
      </c>
      <c r="B17" s="11">
        <f t="shared" si="0"/>
        <v>11457627.16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6">
        <v>734776.93</v>
      </c>
      <c r="M17" s="24">
        <f t="shared" si="4"/>
        <v>5728813.5800000001</v>
      </c>
      <c r="N17" s="11">
        <v>0</v>
      </c>
    </row>
    <row r="18" spans="1:14" s="17" customFormat="1" x14ac:dyDescent="0.25">
      <c r="A18" s="2" t="s">
        <v>18</v>
      </c>
      <c r="B18" s="9">
        <f t="shared" si="0"/>
        <v>30506579.879999999</v>
      </c>
      <c r="C18" s="24">
        <v>33851961</v>
      </c>
      <c r="D18" s="24">
        <f t="shared" ref="D18:N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v>1166654.25</v>
      </c>
      <c r="M18" s="24">
        <f t="shared" si="4"/>
        <v>15253289.939999999</v>
      </c>
      <c r="N18" s="9">
        <f t="shared" si="5"/>
        <v>0</v>
      </c>
    </row>
    <row r="19" spans="1:14" s="7" customFormat="1" x14ac:dyDescent="0.25">
      <c r="A19" s="3" t="s">
        <v>19</v>
      </c>
      <c r="B19" s="11">
        <f t="shared" si="0"/>
        <v>4264069.88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6">
        <v>285898.21999999997</v>
      </c>
      <c r="M19" s="24">
        <f t="shared" si="4"/>
        <v>2132034.94</v>
      </c>
      <c r="N19" s="11">
        <v>0</v>
      </c>
    </row>
    <row r="20" spans="1:14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4">
        <f t="shared" si="4"/>
        <v>0</v>
      </c>
      <c r="N20" s="11">
        <v>0</v>
      </c>
    </row>
    <row r="21" spans="1:14" s="7" customFormat="1" x14ac:dyDescent="0.25">
      <c r="A21" s="3" t="s">
        <v>21</v>
      </c>
      <c r="B21" s="11">
        <f t="shared" si="0"/>
        <v>260884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6">
        <v>10948</v>
      </c>
      <c r="M21" s="24">
        <f t="shared" si="4"/>
        <v>130442</v>
      </c>
      <c r="N21" s="11">
        <v>0</v>
      </c>
    </row>
    <row r="22" spans="1:14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4">
        <f t="shared" si="4"/>
        <v>0</v>
      </c>
      <c r="N22" s="11">
        <v>0</v>
      </c>
    </row>
    <row r="23" spans="1:14" s="7" customFormat="1" x14ac:dyDescent="0.25">
      <c r="A23" s="3" t="s">
        <v>23</v>
      </c>
      <c r="B23" s="11">
        <f t="shared" si="0"/>
        <v>10848198.960000001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6">
        <v>0</v>
      </c>
      <c r="M23" s="24">
        <f t="shared" si="4"/>
        <v>5424099.4800000004</v>
      </c>
      <c r="N23" s="11">
        <v>0</v>
      </c>
    </row>
    <row r="24" spans="1:14" s="7" customFormat="1" x14ac:dyDescent="0.25">
      <c r="A24" s="3" t="s">
        <v>24</v>
      </c>
      <c r="B24" s="11">
        <f t="shared" si="0"/>
        <v>7152021.080000001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6">
        <v>379398.36</v>
      </c>
      <c r="M24" s="24">
        <f t="shared" si="4"/>
        <v>3576010.5400000005</v>
      </c>
      <c r="N24" s="11">
        <v>0</v>
      </c>
    </row>
    <row r="25" spans="1:14" s="7" customFormat="1" ht="45" x14ac:dyDescent="0.25">
      <c r="A25" s="3" t="s">
        <v>25</v>
      </c>
      <c r="B25" s="11">
        <f t="shared" si="0"/>
        <v>509400.4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6">
        <v>0</v>
      </c>
      <c r="M25" s="24">
        <f t="shared" si="4"/>
        <v>254700.2</v>
      </c>
      <c r="N25" s="11">
        <v>0</v>
      </c>
    </row>
    <row r="26" spans="1:14" s="7" customFormat="1" ht="30" x14ac:dyDescent="0.25">
      <c r="A26" s="3" t="s">
        <v>26</v>
      </c>
      <c r="B26" s="11">
        <f t="shared" si="0"/>
        <v>3973307.98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6">
        <v>49560</v>
      </c>
      <c r="M26" s="24">
        <f t="shared" si="4"/>
        <v>1986653.99</v>
      </c>
      <c r="N26" s="11">
        <v>0</v>
      </c>
    </row>
    <row r="27" spans="1:14" s="7" customFormat="1" ht="30" x14ac:dyDescent="0.25">
      <c r="A27" s="3" t="s">
        <v>27</v>
      </c>
      <c r="B27" s="11">
        <f t="shared" si="0"/>
        <v>3506697.5799999996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6">
        <v>444849.67</v>
      </c>
      <c r="M27" s="24">
        <f t="shared" si="4"/>
        <v>1753348.7899999998</v>
      </c>
      <c r="N27" s="11">
        <v>0</v>
      </c>
    </row>
    <row r="28" spans="1:14" s="17" customFormat="1" x14ac:dyDescent="0.25">
      <c r="A28" s="2" t="s">
        <v>28</v>
      </c>
      <c r="B28" s="9">
        <f t="shared" si="0"/>
        <v>4622181.12</v>
      </c>
      <c r="C28" s="24">
        <v>4663783</v>
      </c>
      <c r="D28" s="24">
        <f t="shared" ref="D28:N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v>358280</v>
      </c>
      <c r="M28" s="24">
        <f t="shared" si="4"/>
        <v>2311090.56</v>
      </c>
      <c r="N28" s="9">
        <f t="shared" si="6"/>
        <v>0</v>
      </c>
    </row>
    <row r="29" spans="1:14" s="7" customFormat="1" ht="30" x14ac:dyDescent="0.25">
      <c r="A29" s="3" t="s">
        <v>29</v>
      </c>
      <c r="B29" s="11">
        <f t="shared" si="0"/>
        <v>153262.26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6">
        <v>0</v>
      </c>
      <c r="M29" s="24">
        <f t="shared" si="4"/>
        <v>76631.13</v>
      </c>
      <c r="N29" s="11">
        <v>0</v>
      </c>
    </row>
    <row r="30" spans="1:14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4">
        <f t="shared" si="4"/>
        <v>0</v>
      </c>
      <c r="N30" s="11">
        <v>0</v>
      </c>
    </row>
    <row r="31" spans="1:14" s="7" customFormat="1" ht="30" x14ac:dyDescent="0.25">
      <c r="A31" s="3" t="s">
        <v>31</v>
      </c>
      <c r="B31" s="11">
        <f t="shared" si="0"/>
        <v>81288.800000000003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6">
        <v>0</v>
      </c>
      <c r="M31" s="24">
        <f t="shared" si="4"/>
        <v>40644.400000000001</v>
      </c>
      <c r="N31" s="11">
        <v>0</v>
      </c>
    </row>
    <row r="32" spans="1:14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4">
        <f t="shared" si="4"/>
        <v>0</v>
      </c>
      <c r="N32" s="11">
        <v>0</v>
      </c>
    </row>
    <row r="33" spans="1:14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4">
        <f t="shared" si="4"/>
        <v>0</v>
      </c>
      <c r="N33" s="11">
        <v>0</v>
      </c>
    </row>
    <row r="34" spans="1:14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4">
        <f t="shared" si="4"/>
        <v>0</v>
      </c>
      <c r="N34" s="11">
        <v>0</v>
      </c>
    </row>
    <row r="35" spans="1:14" s="7" customFormat="1" ht="30" x14ac:dyDescent="0.25">
      <c r="A35" s="3" t="s">
        <v>35</v>
      </c>
      <c r="B35" s="11">
        <f t="shared" si="0"/>
        <v>4200000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6">
        <v>350000</v>
      </c>
      <c r="M35" s="24">
        <f t="shared" si="4"/>
        <v>2100000</v>
      </c>
      <c r="N35" s="11">
        <v>0</v>
      </c>
    </row>
    <row r="36" spans="1:14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4">
        <f t="shared" si="4"/>
        <v>0</v>
      </c>
      <c r="N36" s="11">
        <v>0</v>
      </c>
    </row>
    <row r="37" spans="1:14" s="7" customFormat="1" x14ac:dyDescent="0.25">
      <c r="A37" s="3" t="s">
        <v>37</v>
      </c>
      <c r="B37" s="11">
        <f t="shared" si="0"/>
        <v>187630.06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6">
        <v>8280</v>
      </c>
      <c r="M37" s="24">
        <f t="shared" si="4"/>
        <v>93815.03</v>
      </c>
      <c r="N37" s="11">
        <v>0</v>
      </c>
    </row>
    <row r="38" spans="1:14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:K38" si="10">SUM(J39:J45)</f>
        <v>0</v>
      </c>
      <c r="K38" s="24">
        <f t="shared" si="10"/>
        <v>0</v>
      </c>
      <c r="L38" s="24">
        <f t="shared" ref="L38" si="11">SUM(L39:L45)</f>
        <v>0</v>
      </c>
      <c r="M38" s="24">
        <f t="shared" si="4"/>
        <v>0</v>
      </c>
      <c r="N38" s="9">
        <f t="shared" ref="N38" si="12">SUM(N39:N45)</f>
        <v>0</v>
      </c>
    </row>
    <row r="39" spans="1:14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4">
        <f t="shared" si="4"/>
        <v>0</v>
      </c>
      <c r="N39" s="11">
        <v>0</v>
      </c>
    </row>
    <row r="40" spans="1:14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4">
        <f t="shared" si="4"/>
        <v>0</v>
      </c>
      <c r="N40" s="11">
        <v>0</v>
      </c>
    </row>
    <row r="41" spans="1:14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4">
        <f t="shared" si="4"/>
        <v>0</v>
      </c>
      <c r="N41" s="11">
        <v>0</v>
      </c>
    </row>
    <row r="42" spans="1:14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4">
        <f t="shared" si="4"/>
        <v>0</v>
      </c>
      <c r="N42" s="11">
        <v>0</v>
      </c>
    </row>
    <row r="43" spans="1:14" s="7" customFormat="1" ht="30" x14ac:dyDescent="0.25">
      <c r="A43" s="3" t="s">
        <v>43</v>
      </c>
      <c r="B43" s="11">
        <f t="shared" ref="B43:B76" si="13">SUM(E43:N43)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4">
        <f t="shared" si="4"/>
        <v>0</v>
      </c>
      <c r="N43" s="11">
        <v>0</v>
      </c>
    </row>
    <row r="44" spans="1:14" s="7" customFormat="1" ht="30" x14ac:dyDescent="0.25">
      <c r="A44" s="3" t="s">
        <v>44</v>
      </c>
      <c r="B44" s="11">
        <f t="shared" si="13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4">
        <f t="shared" si="4"/>
        <v>0</v>
      </c>
      <c r="N44" s="11">
        <v>0</v>
      </c>
    </row>
    <row r="45" spans="1:14" s="7" customFormat="1" ht="30" x14ac:dyDescent="0.25">
      <c r="A45" s="3" t="s">
        <v>45</v>
      </c>
      <c r="B45" s="11">
        <f t="shared" si="13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4">
        <f t="shared" si="4"/>
        <v>0</v>
      </c>
      <c r="N45" s="11">
        <v>0</v>
      </c>
    </row>
    <row r="46" spans="1:14" s="17" customFormat="1" x14ac:dyDescent="0.25">
      <c r="A46" s="2" t="s">
        <v>46</v>
      </c>
      <c r="B46" s="9">
        <f t="shared" si="13"/>
        <v>0</v>
      </c>
      <c r="C46" s="24">
        <f t="shared" ref="C46:E46" si="14">SUM(C47:C53)</f>
        <v>0</v>
      </c>
      <c r="D46" s="24">
        <f t="shared" si="14"/>
        <v>0</v>
      </c>
      <c r="E46" s="24">
        <f t="shared" si="14"/>
        <v>0</v>
      </c>
      <c r="F46" s="24">
        <f t="shared" ref="F46:G46" si="15">SUM(F47:F53)</f>
        <v>0</v>
      </c>
      <c r="G46" s="24">
        <f t="shared" si="15"/>
        <v>0</v>
      </c>
      <c r="H46" s="24">
        <f t="shared" ref="H46:I46" si="16">SUM(H47:H53)</f>
        <v>0</v>
      </c>
      <c r="I46" s="24">
        <f t="shared" si="16"/>
        <v>0</v>
      </c>
      <c r="J46" s="24">
        <f t="shared" ref="J46:K46" si="17">SUM(J47:J53)</f>
        <v>0</v>
      </c>
      <c r="K46" s="24">
        <f t="shared" si="17"/>
        <v>0</v>
      </c>
      <c r="L46" s="24">
        <f t="shared" ref="L46" si="18">SUM(L47:L53)</f>
        <v>0</v>
      </c>
      <c r="M46" s="24">
        <f t="shared" si="4"/>
        <v>0</v>
      </c>
      <c r="N46" s="9">
        <f t="shared" ref="N46" si="19">SUM(N47:N53)</f>
        <v>0</v>
      </c>
    </row>
    <row r="47" spans="1:14" s="7" customFormat="1" ht="30" x14ac:dyDescent="0.25">
      <c r="A47" s="3" t="s">
        <v>47</v>
      </c>
      <c r="B47" s="11">
        <f t="shared" si="13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4">
        <f t="shared" si="4"/>
        <v>0</v>
      </c>
      <c r="N47" s="11">
        <v>0</v>
      </c>
    </row>
    <row r="48" spans="1:14" s="7" customFormat="1" ht="30" x14ac:dyDescent="0.25">
      <c r="A48" s="3" t="s">
        <v>48</v>
      </c>
      <c r="B48" s="11">
        <f t="shared" si="13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4">
        <f t="shared" si="4"/>
        <v>0</v>
      </c>
      <c r="N48" s="11">
        <v>0</v>
      </c>
    </row>
    <row r="49" spans="1:14" s="7" customFormat="1" ht="30" x14ac:dyDescent="0.25">
      <c r="A49" s="3" t="s">
        <v>49</v>
      </c>
      <c r="B49" s="11">
        <f t="shared" si="13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4">
        <f t="shared" si="4"/>
        <v>0</v>
      </c>
      <c r="N49" s="11">
        <v>0</v>
      </c>
    </row>
    <row r="50" spans="1:14" s="7" customFormat="1" ht="30" x14ac:dyDescent="0.25">
      <c r="A50" s="3" t="s">
        <v>50</v>
      </c>
      <c r="B50" s="11">
        <f t="shared" si="13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4">
        <f t="shared" si="4"/>
        <v>0</v>
      </c>
      <c r="N50" s="11">
        <v>0</v>
      </c>
    </row>
    <row r="51" spans="1:14" s="7" customFormat="1" ht="30" x14ac:dyDescent="0.25">
      <c r="A51" s="3" t="s">
        <v>51</v>
      </c>
      <c r="B51" s="11">
        <f t="shared" si="13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4">
        <f t="shared" si="4"/>
        <v>0</v>
      </c>
      <c r="N51" s="11">
        <v>0</v>
      </c>
    </row>
    <row r="52" spans="1:14" s="7" customFormat="1" ht="30" x14ac:dyDescent="0.25">
      <c r="A52" s="3" t="s">
        <v>52</v>
      </c>
      <c r="B52" s="11">
        <f t="shared" si="13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4">
        <f t="shared" si="4"/>
        <v>0</v>
      </c>
      <c r="N52" s="11">
        <v>0</v>
      </c>
    </row>
    <row r="53" spans="1:14" s="7" customFormat="1" ht="30" x14ac:dyDescent="0.25">
      <c r="A53" s="3" t="s">
        <v>53</v>
      </c>
      <c r="B53" s="11">
        <f t="shared" si="13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4">
        <f t="shared" si="4"/>
        <v>0</v>
      </c>
      <c r="N53" s="11">
        <v>0</v>
      </c>
    </row>
    <row r="54" spans="1:14" s="17" customFormat="1" ht="30" x14ac:dyDescent="0.25">
      <c r="A54" s="2" t="s">
        <v>54</v>
      </c>
      <c r="B54" s="9">
        <f t="shared" si="13"/>
        <v>267023.2</v>
      </c>
      <c r="C54" s="24">
        <f t="shared" ref="C54:N54" si="20">SUM(C55:C63)</f>
        <v>150000</v>
      </c>
      <c r="D54" s="24">
        <f t="shared" si="20"/>
        <v>0</v>
      </c>
      <c r="E54" s="24">
        <f t="shared" si="20"/>
        <v>0</v>
      </c>
      <c r="F54" s="24">
        <f t="shared" ref="F54:G54" si="21">SUM(F55:F63)</f>
        <v>0</v>
      </c>
      <c r="G54" s="24">
        <f t="shared" si="21"/>
        <v>0</v>
      </c>
      <c r="H54" s="24">
        <f t="shared" ref="H54:I54" si="22">SUM(H55:H63)</f>
        <v>0</v>
      </c>
      <c r="I54" s="24">
        <f t="shared" si="22"/>
        <v>0</v>
      </c>
      <c r="J54" s="24">
        <v>104448.2</v>
      </c>
      <c r="K54" s="24">
        <v>0</v>
      </c>
      <c r="L54" s="24">
        <v>29063.4</v>
      </c>
      <c r="M54" s="24">
        <f t="shared" si="4"/>
        <v>133511.6</v>
      </c>
      <c r="N54" s="9">
        <f t="shared" si="20"/>
        <v>0</v>
      </c>
    </row>
    <row r="55" spans="1:14" s="7" customFormat="1" x14ac:dyDescent="0.25">
      <c r="A55" s="3" t="s">
        <v>55</v>
      </c>
      <c r="B55" s="11">
        <f t="shared" si="13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4">
        <f t="shared" si="4"/>
        <v>0</v>
      </c>
      <c r="N55" s="11">
        <v>0</v>
      </c>
    </row>
    <row r="56" spans="1:14" s="7" customFormat="1" ht="30" x14ac:dyDescent="0.25">
      <c r="A56" s="3" t="s">
        <v>56</v>
      </c>
      <c r="B56" s="11">
        <f t="shared" si="13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4">
        <f t="shared" si="4"/>
        <v>0</v>
      </c>
      <c r="N56" s="11">
        <v>0</v>
      </c>
    </row>
    <row r="57" spans="1:14" s="7" customFormat="1" ht="30" x14ac:dyDescent="0.25">
      <c r="A57" s="3" t="s">
        <v>57</v>
      </c>
      <c r="B57" s="11">
        <f t="shared" si="13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4">
        <f t="shared" si="4"/>
        <v>0</v>
      </c>
      <c r="N57" s="11">
        <v>0</v>
      </c>
    </row>
    <row r="58" spans="1:14" s="7" customFormat="1" ht="30" x14ac:dyDescent="0.25">
      <c r="A58" s="3" t="s">
        <v>58</v>
      </c>
      <c r="B58" s="11">
        <f t="shared" si="13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4">
        <f t="shared" si="4"/>
        <v>0</v>
      </c>
      <c r="N58" s="11">
        <v>0</v>
      </c>
    </row>
    <row r="59" spans="1:14" s="7" customFormat="1" ht="30" x14ac:dyDescent="0.25">
      <c r="A59" s="3" t="s">
        <v>59</v>
      </c>
      <c r="B59" s="11">
        <f t="shared" si="13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4">
        <f t="shared" si="4"/>
        <v>0</v>
      </c>
      <c r="N59" s="11">
        <v>0</v>
      </c>
    </row>
    <row r="60" spans="1:14" s="7" customFormat="1" x14ac:dyDescent="0.25">
      <c r="A60" s="3" t="s">
        <v>60</v>
      </c>
      <c r="B60" s="11">
        <f t="shared" si="13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4">
        <f t="shared" si="4"/>
        <v>0</v>
      </c>
      <c r="N60" s="11">
        <v>0</v>
      </c>
    </row>
    <row r="61" spans="1:14" s="7" customFormat="1" x14ac:dyDescent="0.25">
      <c r="A61" s="3" t="s">
        <v>61</v>
      </c>
      <c r="B61" s="11">
        <f t="shared" si="13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4">
        <f t="shared" si="4"/>
        <v>0</v>
      </c>
      <c r="N61" s="11">
        <v>0</v>
      </c>
    </row>
    <row r="62" spans="1:14" s="7" customFormat="1" x14ac:dyDescent="0.25">
      <c r="A62" s="3" t="s">
        <v>62</v>
      </c>
      <c r="B62" s="11">
        <f t="shared" si="13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4">
        <f t="shared" si="4"/>
        <v>0</v>
      </c>
      <c r="N62" s="11">
        <v>0</v>
      </c>
    </row>
    <row r="63" spans="1:14" s="7" customFormat="1" ht="30" x14ac:dyDescent="0.25">
      <c r="A63" s="3" t="s">
        <v>63</v>
      </c>
      <c r="B63" s="11">
        <f t="shared" si="13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4">
        <f t="shared" si="4"/>
        <v>0</v>
      </c>
      <c r="N63" s="11">
        <v>0</v>
      </c>
    </row>
    <row r="64" spans="1:14" s="17" customFormat="1" x14ac:dyDescent="0.25">
      <c r="A64" s="2" t="s">
        <v>64</v>
      </c>
      <c r="B64" s="9">
        <f t="shared" si="13"/>
        <v>0</v>
      </c>
      <c r="C64" s="24">
        <f t="shared" ref="C64:E64" si="23">SUM(C65:C68)</f>
        <v>0</v>
      </c>
      <c r="D64" s="24">
        <f t="shared" si="23"/>
        <v>0</v>
      </c>
      <c r="E64" s="24">
        <f t="shared" si="23"/>
        <v>0</v>
      </c>
      <c r="F64" s="24">
        <f t="shared" ref="F64:G64" si="24">SUM(F65:F68)</f>
        <v>0</v>
      </c>
      <c r="G64" s="24">
        <f t="shared" si="24"/>
        <v>0</v>
      </c>
      <c r="H64" s="24">
        <f t="shared" ref="H64:I64" si="25">SUM(H65:H68)</f>
        <v>0</v>
      </c>
      <c r="I64" s="24">
        <f t="shared" si="25"/>
        <v>0</v>
      </c>
      <c r="J64" s="24">
        <f t="shared" ref="J64:K64" si="26">SUM(J65:J68)</f>
        <v>0</v>
      </c>
      <c r="K64" s="24">
        <f t="shared" si="26"/>
        <v>0</v>
      </c>
      <c r="L64" s="24">
        <f t="shared" ref="L64" si="27">SUM(L65:L68)</f>
        <v>0</v>
      </c>
      <c r="M64" s="24">
        <f t="shared" si="4"/>
        <v>0</v>
      </c>
      <c r="N64" s="9">
        <f t="shared" ref="N64" si="28">SUM(N65:N68)</f>
        <v>0</v>
      </c>
    </row>
    <row r="65" spans="1:14" s="7" customFormat="1" x14ac:dyDescent="0.25">
      <c r="A65" s="3" t="s">
        <v>65</v>
      </c>
      <c r="B65" s="11">
        <f t="shared" si="13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4">
        <f t="shared" si="4"/>
        <v>0</v>
      </c>
      <c r="N65" s="11">
        <v>0</v>
      </c>
    </row>
    <row r="66" spans="1:14" s="7" customFormat="1" x14ac:dyDescent="0.25">
      <c r="A66" s="3" t="s">
        <v>66</v>
      </c>
      <c r="B66" s="11">
        <f t="shared" si="13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4">
        <f t="shared" si="4"/>
        <v>0</v>
      </c>
      <c r="N66" s="11">
        <v>0</v>
      </c>
    </row>
    <row r="67" spans="1:14" s="7" customFormat="1" ht="30" x14ac:dyDescent="0.25">
      <c r="A67" s="3" t="s">
        <v>67</v>
      </c>
      <c r="B67" s="11">
        <f t="shared" si="13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4">
        <f t="shared" si="4"/>
        <v>0</v>
      </c>
      <c r="N67" s="11">
        <v>0</v>
      </c>
    </row>
    <row r="68" spans="1:14" s="7" customFormat="1" ht="45" x14ac:dyDescent="0.25">
      <c r="A68" s="3" t="s">
        <v>68</v>
      </c>
      <c r="B68" s="11">
        <f t="shared" si="13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4">
        <f t="shared" si="4"/>
        <v>0</v>
      </c>
      <c r="N68" s="11">
        <v>0</v>
      </c>
    </row>
    <row r="69" spans="1:14" s="17" customFormat="1" ht="30" x14ac:dyDescent="0.25">
      <c r="A69" s="2" t="s">
        <v>69</v>
      </c>
      <c r="B69" s="9">
        <f t="shared" si="13"/>
        <v>0</v>
      </c>
      <c r="C69" s="24">
        <f t="shared" ref="C69:E69" si="29">SUM(C70:C71)</f>
        <v>0</v>
      </c>
      <c r="D69" s="24">
        <f t="shared" si="29"/>
        <v>0</v>
      </c>
      <c r="E69" s="24">
        <f t="shared" si="29"/>
        <v>0</v>
      </c>
      <c r="F69" s="24">
        <f t="shared" ref="F69:G69" si="30">SUM(F70:F71)</f>
        <v>0</v>
      </c>
      <c r="G69" s="24">
        <f t="shared" si="30"/>
        <v>0</v>
      </c>
      <c r="H69" s="24">
        <f t="shared" ref="H69:I69" si="31">SUM(H70:H71)</f>
        <v>0</v>
      </c>
      <c r="I69" s="24">
        <f t="shared" si="31"/>
        <v>0</v>
      </c>
      <c r="J69" s="24">
        <f t="shared" ref="J69:K69" si="32">SUM(J70:J71)</f>
        <v>0</v>
      </c>
      <c r="K69" s="24">
        <f t="shared" si="32"/>
        <v>0</v>
      </c>
      <c r="L69" s="24">
        <f t="shared" ref="L69" si="33">SUM(L70:L71)</f>
        <v>0</v>
      </c>
      <c r="M69" s="24">
        <f t="shared" si="4"/>
        <v>0</v>
      </c>
      <c r="N69" s="9">
        <f t="shared" ref="N69" si="34">SUM(N70:N71)</f>
        <v>0</v>
      </c>
    </row>
    <row r="70" spans="1:14" s="7" customFormat="1" x14ac:dyDescent="0.25">
      <c r="A70" s="3" t="s">
        <v>70</v>
      </c>
      <c r="B70" s="11">
        <f t="shared" si="13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4">
        <f t="shared" si="4"/>
        <v>0</v>
      </c>
      <c r="N70" s="11">
        <v>0</v>
      </c>
    </row>
    <row r="71" spans="1:14" s="7" customFormat="1" ht="30" x14ac:dyDescent="0.25">
      <c r="A71" s="3" t="s">
        <v>71</v>
      </c>
      <c r="B71" s="11">
        <f t="shared" si="13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4">
        <f t="shared" si="4"/>
        <v>0</v>
      </c>
      <c r="N71" s="11">
        <v>0</v>
      </c>
    </row>
    <row r="72" spans="1:14" s="17" customFormat="1" x14ac:dyDescent="0.25">
      <c r="A72" s="2" t="s">
        <v>72</v>
      </c>
      <c r="B72" s="9">
        <f t="shared" si="13"/>
        <v>0</v>
      </c>
      <c r="C72" s="24">
        <f t="shared" ref="C72:E72" si="35">SUM(C73:C75)</f>
        <v>0</v>
      </c>
      <c r="D72" s="24">
        <f t="shared" si="35"/>
        <v>0</v>
      </c>
      <c r="E72" s="24">
        <f t="shared" si="35"/>
        <v>0</v>
      </c>
      <c r="F72" s="24">
        <f t="shared" ref="F72:G72" si="36">SUM(F73:F75)</f>
        <v>0</v>
      </c>
      <c r="G72" s="24">
        <f t="shared" si="36"/>
        <v>0</v>
      </c>
      <c r="H72" s="24">
        <f t="shared" ref="H72:I72" si="37">SUM(H73:H75)</f>
        <v>0</v>
      </c>
      <c r="I72" s="24">
        <f t="shared" si="37"/>
        <v>0</v>
      </c>
      <c r="J72" s="24">
        <f t="shared" ref="J72:K72" si="38">SUM(J73:J75)</f>
        <v>0</v>
      </c>
      <c r="K72" s="24">
        <f t="shared" si="38"/>
        <v>0</v>
      </c>
      <c r="L72" s="24">
        <f t="shared" ref="L72" si="39">SUM(L73:L75)</f>
        <v>0</v>
      </c>
      <c r="M72" s="24">
        <f t="shared" si="4"/>
        <v>0</v>
      </c>
      <c r="N72" s="9">
        <f t="shared" ref="N72" si="40">SUM(N73:N75)</f>
        <v>0</v>
      </c>
    </row>
    <row r="73" spans="1:14" s="7" customFormat="1" ht="30" x14ac:dyDescent="0.25">
      <c r="A73" s="3" t="s">
        <v>73</v>
      </c>
      <c r="B73" s="11">
        <f t="shared" si="13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4">
        <f t="shared" si="4"/>
        <v>0</v>
      </c>
      <c r="N73" s="11">
        <v>0</v>
      </c>
    </row>
    <row r="74" spans="1:14" s="7" customFormat="1" ht="30" x14ac:dyDescent="0.25">
      <c r="A74" s="3" t="s">
        <v>74</v>
      </c>
      <c r="B74" s="11">
        <f t="shared" si="13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4">
        <f t="shared" si="4"/>
        <v>0</v>
      </c>
      <c r="N74" s="11">
        <v>0</v>
      </c>
    </row>
    <row r="75" spans="1:14" s="7" customFormat="1" ht="30" x14ac:dyDescent="0.25">
      <c r="A75" s="3" t="s">
        <v>75</v>
      </c>
      <c r="B75" s="11">
        <f t="shared" si="13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4">
        <f t="shared" si="4"/>
        <v>0</v>
      </c>
      <c r="N75" s="11">
        <v>0</v>
      </c>
    </row>
    <row r="76" spans="1:14" s="7" customFormat="1" x14ac:dyDescent="0.25">
      <c r="A76" s="4" t="s">
        <v>76</v>
      </c>
      <c r="B76" s="12">
        <f t="shared" si="13"/>
        <v>133199876.03999999</v>
      </c>
      <c r="C76" s="27">
        <f>C11</f>
        <v>130378735</v>
      </c>
      <c r="D76" s="27">
        <f t="shared" ref="D76" si="41">D11</f>
        <v>0</v>
      </c>
      <c r="E76" s="27">
        <f t="shared" ref="E76:J76" si="42">E11</f>
        <v>7266223.6600000001</v>
      </c>
      <c r="F76" s="27">
        <f t="shared" si="42"/>
        <v>6864031.9699999997</v>
      </c>
      <c r="G76" s="27">
        <f t="shared" si="42"/>
        <v>6427446.7599999998</v>
      </c>
      <c r="H76" s="27">
        <f t="shared" si="42"/>
        <v>11841936.32</v>
      </c>
      <c r="I76" s="27">
        <f t="shared" si="42"/>
        <v>12531385.32</v>
      </c>
      <c r="J76" s="27">
        <f t="shared" si="42"/>
        <v>7864852.54</v>
      </c>
      <c r="K76" s="27">
        <f t="shared" ref="K76:L76" si="43">K11</f>
        <v>7012025.2300000004</v>
      </c>
      <c r="L76" s="27">
        <f t="shared" si="43"/>
        <v>6792036.2199999997</v>
      </c>
      <c r="M76" s="27">
        <f t="shared" ref="M76:M89" si="44">SUM(E76:E76)+F76+G76+H76+I76+J76+K76+L76</f>
        <v>66599938.019999996</v>
      </c>
      <c r="N76" s="12">
        <f t="shared" ref="N76" si="45">N11</f>
        <v>0</v>
      </c>
    </row>
    <row r="77" spans="1:14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11"/>
      <c r="M77" s="38">
        <f t="shared" si="44"/>
        <v>0</v>
      </c>
      <c r="N77" s="10"/>
    </row>
    <row r="78" spans="1:14" s="7" customFormat="1" x14ac:dyDescent="0.25">
      <c r="A78" s="1" t="s">
        <v>77</v>
      </c>
      <c r="B78" s="8">
        <f t="shared" ref="B78:B87" si="46">SUM(E78:N78)</f>
        <v>0</v>
      </c>
      <c r="C78" s="35">
        <f t="shared" ref="C78:D78" si="47">C79+C82+C85</f>
        <v>0</v>
      </c>
      <c r="D78" s="35">
        <f t="shared" si="47"/>
        <v>0</v>
      </c>
      <c r="E78" s="8">
        <f t="shared" ref="E78:K78" si="48">E79+E82+E85</f>
        <v>0</v>
      </c>
      <c r="F78" s="8">
        <f t="shared" si="48"/>
        <v>0</v>
      </c>
      <c r="G78" s="8">
        <f t="shared" si="48"/>
        <v>0</v>
      </c>
      <c r="H78" s="8">
        <f t="shared" si="48"/>
        <v>0</v>
      </c>
      <c r="I78" s="8">
        <f t="shared" si="48"/>
        <v>0</v>
      </c>
      <c r="J78" s="8">
        <f t="shared" si="48"/>
        <v>0</v>
      </c>
      <c r="K78" s="8">
        <f t="shared" si="48"/>
        <v>0</v>
      </c>
      <c r="L78" s="8">
        <f t="shared" ref="L78" si="49">L79+L82+L85</f>
        <v>0</v>
      </c>
      <c r="M78" s="35">
        <f t="shared" si="44"/>
        <v>0</v>
      </c>
      <c r="N78" s="8">
        <f t="shared" ref="N78" si="50">N79+N82+N85</f>
        <v>0</v>
      </c>
    </row>
    <row r="79" spans="1:14" s="17" customFormat="1" ht="15" customHeight="1" x14ac:dyDescent="0.25">
      <c r="A79" s="2" t="s">
        <v>78</v>
      </c>
      <c r="B79" s="9">
        <f t="shared" si="46"/>
        <v>0</v>
      </c>
      <c r="C79" s="36">
        <f t="shared" ref="C79:D79" si="51">SUM(C80:C81)</f>
        <v>0</v>
      </c>
      <c r="D79" s="36">
        <f t="shared" si="51"/>
        <v>0</v>
      </c>
      <c r="E79" s="9">
        <f t="shared" ref="E79:K79" si="52">SUM(E80:E81)</f>
        <v>0</v>
      </c>
      <c r="F79" s="9">
        <f t="shared" si="52"/>
        <v>0</v>
      </c>
      <c r="G79" s="9">
        <f t="shared" si="52"/>
        <v>0</v>
      </c>
      <c r="H79" s="9">
        <f t="shared" si="52"/>
        <v>0</v>
      </c>
      <c r="I79" s="9">
        <f t="shared" si="52"/>
        <v>0</v>
      </c>
      <c r="J79" s="9">
        <f t="shared" si="52"/>
        <v>0</v>
      </c>
      <c r="K79" s="9">
        <f t="shared" si="52"/>
        <v>0</v>
      </c>
      <c r="L79" s="9">
        <f t="shared" ref="L79" si="53">SUM(L80:L81)</f>
        <v>0</v>
      </c>
      <c r="M79" s="36">
        <f t="shared" si="44"/>
        <v>0</v>
      </c>
      <c r="N79" s="9">
        <f t="shared" ref="N79" si="54">SUM(N80:N81)</f>
        <v>0</v>
      </c>
    </row>
    <row r="80" spans="1:14" s="7" customFormat="1" ht="30" x14ac:dyDescent="0.25">
      <c r="A80" s="3" t="s">
        <v>79</v>
      </c>
      <c r="B80" s="11">
        <f t="shared" si="46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34">
        <f t="shared" si="44"/>
        <v>0</v>
      </c>
      <c r="N80" s="11">
        <v>0</v>
      </c>
    </row>
    <row r="81" spans="1:14" s="7" customFormat="1" ht="30" x14ac:dyDescent="0.25">
      <c r="A81" s="3" t="s">
        <v>80</v>
      </c>
      <c r="B81" s="11">
        <f t="shared" si="46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34">
        <f t="shared" si="44"/>
        <v>0</v>
      </c>
      <c r="N81" s="11">
        <v>0</v>
      </c>
    </row>
    <row r="82" spans="1:14" s="17" customFormat="1" x14ac:dyDescent="0.25">
      <c r="A82" s="2" t="s">
        <v>81</v>
      </c>
      <c r="B82" s="9">
        <f t="shared" si="46"/>
        <v>0</v>
      </c>
      <c r="C82" s="36">
        <f t="shared" ref="C82:D82" si="55">SUM(C83:C84)</f>
        <v>0</v>
      </c>
      <c r="D82" s="36">
        <f t="shared" si="55"/>
        <v>0</v>
      </c>
      <c r="E82" s="9">
        <f t="shared" ref="E82:K82" si="56">SUM(E83:E84)</f>
        <v>0</v>
      </c>
      <c r="F82" s="9">
        <f t="shared" si="56"/>
        <v>0</v>
      </c>
      <c r="G82" s="9">
        <f t="shared" si="56"/>
        <v>0</v>
      </c>
      <c r="H82" s="9">
        <f t="shared" si="56"/>
        <v>0</v>
      </c>
      <c r="I82" s="9">
        <f t="shared" si="56"/>
        <v>0</v>
      </c>
      <c r="J82" s="9">
        <f t="shared" si="56"/>
        <v>0</v>
      </c>
      <c r="K82" s="9">
        <f t="shared" si="56"/>
        <v>0</v>
      </c>
      <c r="L82" s="9">
        <f t="shared" ref="L82" si="57">SUM(L83:L84)</f>
        <v>0</v>
      </c>
      <c r="M82" s="36">
        <f t="shared" si="44"/>
        <v>0</v>
      </c>
      <c r="N82" s="9">
        <f t="shared" ref="N82" si="58">SUM(N83:N84)</f>
        <v>0</v>
      </c>
    </row>
    <row r="83" spans="1:14" s="7" customFormat="1" ht="30" x14ac:dyDescent="0.25">
      <c r="A83" s="3" t="s">
        <v>82</v>
      </c>
      <c r="B83" s="11">
        <f t="shared" si="46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34">
        <f t="shared" si="44"/>
        <v>0</v>
      </c>
      <c r="N83" s="11">
        <v>0</v>
      </c>
    </row>
    <row r="84" spans="1:14" s="7" customFormat="1" ht="30" x14ac:dyDescent="0.25">
      <c r="A84" s="3" t="s">
        <v>83</v>
      </c>
      <c r="B84" s="11">
        <f t="shared" si="46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34">
        <f t="shared" si="44"/>
        <v>0</v>
      </c>
      <c r="N84" s="11">
        <v>0</v>
      </c>
    </row>
    <row r="85" spans="1:14" s="17" customFormat="1" ht="15" customHeight="1" x14ac:dyDescent="0.25">
      <c r="A85" s="2" t="s">
        <v>84</v>
      </c>
      <c r="B85" s="9">
        <f t="shared" si="46"/>
        <v>0</v>
      </c>
      <c r="C85" s="36">
        <f t="shared" ref="C85:D85" si="59">SUM(C86)</f>
        <v>0</v>
      </c>
      <c r="D85" s="36">
        <f t="shared" si="59"/>
        <v>0</v>
      </c>
      <c r="E85" s="9">
        <f t="shared" ref="E85:L85" si="60">SUM(E86)</f>
        <v>0</v>
      </c>
      <c r="F85" s="9">
        <f t="shared" si="60"/>
        <v>0</v>
      </c>
      <c r="G85" s="9">
        <f t="shared" si="60"/>
        <v>0</v>
      </c>
      <c r="H85" s="9">
        <f t="shared" si="60"/>
        <v>0</v>
      </c>
      <c r="I85" s="9">
        <f t="shared" si="60"/>
        <v>0</v>
      </c>
      <c r="J85" s="9">
        <f t="shared" si="60"/>
        <v>0</v>
      </c>
      <c r="K85" s="9">
        <f t="shared" si="60"/>
        <v>0</v>
      </c>
      <c r="L85" s="9">
        <f t="shared" si="60"/>
        <v>0</v>
      </c>
      <c r="M85" s="36">
        <f t="shared" si="44"/>
        <v>0</v>
      </c>
      <c r="N85" s="9">
        <f t="shared" ref="N85" si="61">SUM(N86)</f>
        <v>0</v>
      </c>
    </row>
    <row r="86" spans="1:14" s="7" customFormat="1" ht="30" x14ac:dyDescent="0.25">
      <c r="A86" s="3" t="s">
        <v>85</v>
      </c>
      <c r="B86" s="11">
        <f t="shared" si="46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34">
        <f t="shared" si="44"/>
        <v>0</v>
      </c>
      <c r="N86" s="11">
        <v>0</v>
      </c>
    </row>
    <row r="87" spans="1:14" s="7" customFormat="1" x14ac:dyDescent="0.25">
      <c r="A87" s="4" t="s">
        <v>86</v>
      </c>
      <c r="B87" s="12">
        <f t="shared" si="46"/>
        <v>0</v>
      </c>
      <c r="C87" s="37">
        <f t="shared" ref="C87:D87" si="62">C78</f>
        <v>0</v>
      </c>
      <c r="D87" s="37">
        <f t="shared" si="62"/>
        <v>0</v>
      </c>
      <c r="E87" s="12">
        <f t="shared" ref="E87:J87" si="63">E78</f>
        <v>0</v>
      </c>
      <c r="F87" s="12">
        <f t="shared" si="63"/>
        <v>0</v>
      </c>
      <c r="G87" s="12">
        <f t="shared" si="63"/>
        <v>0</v>
      </c>
      <c r="H87" s="12">
        <f t="shared" si="63"/>
        <v>0</v>
      </c>
      <c r="I87" s="12">
        <f t="shared" si="63"/>
        <v>0</v>
      </c>
      <c r="J87" s="12">
        <f t="shared" si="63"/>
        <v>0</v>
      </c>
      <c r="K87" s="12">
        <f t="shared" ref="K87:L87" si="64">K78</f>
        <v>0</v>
      </c>
      <c r="L87" s="12">
        <f t="shared" si="64"/>
        <v>0</v>
      </c>
      <c r="M87" s="37">
        <f t="shared" si="44"/>
        <v>0</v>
      </c>
      <c r="N87" s="12">
        <f t="shared" ref="N87" si="65">N78</f>
        <v>0</v>
      </c>
    </row>
    <row r="88" spans="1:14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1"/>
      <c r="M88" s="43">
        <f t="shared" si="44"/>
        <v>0</v>
      </c>
      <c r="N88" s="41"/>
    </row>
    <row r="89" spans="1:14" s="7" customFormat="1" ht="31.5" x14ac:dyDescent="0.25">
      <c r="A89" s="5" t="s">
        <v>87</v>
      </c>
      <c r="B89" s="13">
        <f>SUM(E89:N89)</f>
        <v>133199876.03999999</v>
      </c>
      <c r="C89" s="39">
        <f>C76+C87</f>
        <v>130378735</v>
      </c>
      <c r="D89" s="39">
        <f t="shared" ref="D89" si="66">D76+D87</f>
        <v>0</v>
      </c>
      <c r="E89" s="14">
        <f t="shared" ref="E89:J89" si="67">E76+E87</f>
        <v>7266223.6600000001</v>
      </c>
      <c r="F89" s="14">
        <f t="shared" si="67"/>
        <v>6864031.9699999997</v>
      </c>
      <c r="G89" s="14">
        <f t="shared" si="67"/>
        <v>6427446.7599999998</v>
      </c>
      <c r="H89" s="14">
        <f t="shared" si="67"/>
        <v>11841936.32</v>
      </c>
      <c r="I89" s="14">
        <f t="shared" si="67"/>
        <v>12531385.32</v>
      </c>
      <c r="J89" s="14">
        <f t="shared" si="67"/>
        <v>7864852.54</v>
      </c>
      <c r="K89" s="14">
        <f t="shared" ref="K89:L89" si="68">K76+K87</f>
        <v>7012025.2300000004</v>
      </c>
      <c r="L89" s="14">
        <f t="shared" si="68"/>
        <v>6792036.2199999997</v>
      </c>
      <c r="M89" s="39">
        <f t="shared" si="44"/>
        <v>66599938.019999996</v>
      </c>
      <c r="N89" s="14">
        <f t="shared" ref="N89" si="69">N76+N87</f>
        <v>0</v>
      </c>
    </row>
    <row r="90" spans="1:14" x14ac:dyDescent="0.25">
      <c r="A90" t="s">
        <v>88</v>
      </c>
    </row>
    <row r="91" spans="1:14" x14ac:dyDescent="0.25">
      <c r="A91" t="s">
        <v>89</v>
      </c>
    </row>
    <row r="92" spans="1:14" x14ac:dyDescent="0.25">
      <c r="A92" t="s">
        <v>90</v>
      </c>
    </row>
    <row r="93" spans="1:14" x14ac:dyDescent="0.25">
      <c r="A93" t="s">
        <v>6</v>
      </c>
    </row>
    <row r="94" spans="1:14" x14ac:dyDescent="0.25">
      <c r="A94" t="s">
        <v>91</v>
      </c>
    </row>
    <row r="95" spans="1:14" x14ac:dyDescent="0.25">
      <c r="A95" t="s">
        <v>92</v>
      </c>
      <c r="M95" s="32"/>
    </row>
    <row r="96" spans="1:14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N1"/>
    <mergeCell ref="A8:N8"/>
    <mergeCell ref="A9:N9"/>
    <mergeCell ref="A2:M5"/>
    <mergeCell ref="A7:M7"/>
  </mergeCells>
  <printOptions horizontalCentered="1"/>
  <pageMargins left="0.39370078740157483" right="0.39370078740157483" top="7.874015748031496E-2" bottom="7.874015748031496E-2" header="0" footer="0.31496062992125984"/>
  <pageSetup scale="49" fitToHeight="0" orientation="portrait" r:id="rId1"/>
  <rowBreaks count="1" manualBreakCount="1">
    <brk id="53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(2024-08)</vt:lpstr>
      <vt:lpstr>'Plantilla Ejecución (2024-08)'!Área_de_impresión</vt:lpstr>
      <vt:lpstr>'Plantilla Ejecución (2024-08)'!Títulos_a_imprimir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2024-09-10T18:31:10Z</cp:lastPrinted>
  <dcterms:created xsi:type="dcterms:W3CDTF">2018-04-17T18:57:16Z</dcterms:created>
  <dcterms:modified xsi:type="dcterms:W3CDTF">2024-09-10T18:31:13Z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