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40" documentId="8_{210A9289-463B-4CBF-8700-A3826D7364B3}" xr6:coauthVersionLast="47" xr6:coauthVersionMax="47" xr10:uidLastSave="{E6D23A47-B485-4315-9518-736E8D6A6C31}"/>
  <bookViews>
    <workbookView xWindow="-120" yWindow="-120" windowWidth="29040" windowHeight="15720" tabRatio="881" xr2:uid="{00000000-000D-0000-FFFF-FFFF00000000}"/>
  </bookViews>
  <sheets>
    <sheet name="Plantilla Ejecución (2024-07)" sheetId="31" r:id="rId1"/>
  </sheets>
  <definedNames>
    <definedName name="_xlnm.Print_Area" localSheetId="0">'Plantilla Ejecución (2024-07)'!$A$1:$L$109</definedName>
    <definedName name="_xlnm.Print_Titles" localSheetId="0">'Plantilla Ejecución (2024-07)'!$10:$10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31" l="1"/>
  <c r="L13" i="31"/>
  <c r="L14" i="31"/>
  <c r="L15" i="31"/>
  <c r="L16" i="31"/>
  <c r="L17" i="31"/>
  <c r="L18" i="31"/>
  <c r="L19" i="31"/>
  <c r="L20" i="31"/>
  <c r="L21" i="31"/>
  <c r="L22" i="31"/>
  <c r="L23" i="31"/>
  <c r="L24" i="31"/>
  <c r="L25" i="31"/>
  <c r="L26" i="31"/>
  <c r="L27" i="31"/>
  <c r="L28" i="31"/>
  <c r="L29" i="31"/>
  <c r="L30" i="31"/>
  <c r="L31" i="31"/>
  <c r="L32" i="31"/>
  <c r="L33" i="31"/>
  <c r="L34" i="31"/>
  <c r="L35" i="31"/>
  <c r="L36" i="31"/>
  <c r="L37" i="31"/>
  <c r="L38" i="31"/>
  <c r="L39" i="31"/>
  <c r="L40" i="31"/>
  <c r="L41" i="31"/>
  <c r="L42" i="31"/>
  <c r="L43" i="31"/>
  <c r="L44" i="31"/>
  <c r="L45" i="31"/>
  <c r="L46" i="31"/>
  <c r="L47" i="31"/>
  <c r="L48" i="31"/>
  <c r="L49" i="31"/>
  <c r="L50" i="31"/>
  <c r="L51" i="31"/>
  <c r="L52" i="31"/>
  <c r="L53" i="31"/>
  <c r="L54" i="31"/>
  <c r="L55" i="31"/>
  <c r="L56" i="31"/>
  <c r="L57" i="31"/>
  <c r="L58" i="31"/>
  <c r="L59" i="31"/>
  <c r="L60" i="31"/>
  <c r="L61" i="31"/>
  <c r="L62" i="31"/>
  <c r="L63" i="31"/>
  <c r="L64" i="31"/>
  <c r="L65" i="31"/>
  <c r="L66" i="31"/>
  <c r="L67" i="31"/>
  <c r="L68" i="31"/>
  <c r="L69" i="31"/>
  <c r="L70" i="31"/>
  <c r="L71" i="31"/>
  <c r="L72" i="31"/>
  <c r="L73" i="31"/>
  <c r="L74" i="31"/>
  <c r="L75" i="31"/>
  <c r="L77" i="31"/>
  <c r="L78" i="31"/>
  <c r="L79" i="31"/>
  <c r="L80" i="31"/>
  <c r="L81" i="31"/>
  <c r="L82" i="31"/>
  <c r="L83" i="31"/>
  <c r="L84" i="31"/>
  <c r="L85" i="31"/>
  <c r="L86" i="31"/>
  <c r="L87" i="31"/>
  <c r="L88" i="31"/>
  <c r="L11" i="31"/>
  <c r="K85" i="31"/>
  <c r="K82" i="31"/>
  <c r="K79" i="31"/>
  <c r="K78" i="31" s="1"/>
  <c r="K87" i="31" s="1"/>
  <c r="K76" i="31"/>
  <c r="K89" i="31" s="1"/>
  <c r="L89" i="31" s="1"/>
  <c r="K72" i="31"/>
  <c r="K69" i="31"/>
  <c r="K64" i="31"/>
  <c r="K46" i="31"/>
  <c r="K38" i="31"/>
  <c r="J85" i="31"/>
  <c r="J82" i="31"/>
  <c r="J79" i="31"/>
  <c r="J78" i="31"/>
  <c r="J87" i="31" s="1"/>
  <c r="J76" i="31"/>
  <c r="J72" i="31"/>
  <c r="J69" i="31"/>
  <c r="J64" i="31"/>
  <c r="J46" i="31"/>
  <c r="J38" i="31"/>
  <c r="I85" i="31"/>
  <c r="I82" i="31"/>
  <c r="I78" i="31" s="1"/>
  <c r="I87" i="31" s="1"/>
  <c r="I89" i="31" s="1"/>
  <c r="I79" i="31"/>
  <c r="I76" i="31"/>
  <c r="I72" i="31"/>
  <c r="I69" i="31"/>
  <c r="I64" i="31"/>
  <c r="I54" i="31"/>
  <c r="I46" i="31"/>
  <c r="I38" i="31"/>
  <c r="H85" i="31"/>
  <c r="H82" i="31"/>
  <c r="H79" i="31"/>
  <c r="H76" i="31"/>
  <c r="H72" i="31"/>
  <c r="H69" i="31"/>
  <c r="H64" i="31"/>
  <c r="H54" i="31"/>
  <c r="H46" i="31"/>
  <c r="H38" i="31"/>
  <c r="G85" i="31"/>
  <c r="G82" i="31"/>
  <c r="G79" i="31"/>
  <c r="G76" i="31"/>
  <c r="G72" i="31"/>
  <c r="G69" i="31"/>
  <c r="G64" i="31"/>
  <c r="G54" i="31"/>
  <c r="G46" i="31"/>
  <c r="G38" i="31"/>
  <c r="F85" i="31"/>
  <c r="F82" i="31"/>
  <c r="F79" i="31"/>
  <c r="F76" i="31"/>
  <c r="F72" i="31"/>
  <c r="F69" i="31"/>
  <c r="F64" i="31"/>
  <c r="F54" i="31"/>
  <c r="F46" i="31"/>
  <c r="F38" i="31"/>
  <c r="E76" i="31"/>
  <c r="C76" i="31"/>
  <c r="L76" i="31" l="1"/>
  <c r="J89" i="31"/>
  <c r="H78" i="31"/>
  <c r="H87" i="31" s="1"/>
  <c r="H89" i="31"/>
  <c r="G78" i="31"/>
  <c r="G87" i="31" s="1"/>
  <c r="G89" i="31"/>
  <c r="F78" i="31"/>
  <c r="D72" i="31"/>
  <c r="E72" i="31"/>
  <c r="D69" i="31"/>
  <c r="E69" i="31"/>
  <c r="D64" i="31"/>
  <c r="E64" i="31"/>
  <c r="D54" i="31"/>
  <c r="E54" i="31"/>
  <c r="D46" i="31"/>
  <c r="E46" i="31"/>
  <c r="D38" i="31"/>
  <c r="E38" i="31"/>
  <c r="D85" i="31"/>
  <c r="C85" i="31"/>
  <c r="D82" i="31"/>
  <c r="C82" i="31"/>
  <c r="D79" i="31"/>
  <c r="C79" i="31"/>
  <c r="C72" i="31"/>
  <c r="C69" i="31"/>
  <c r="C64" i="31"/>
  <c r="C46" i="31"/>
  <c r="C38" i="31"/>
  <c r="C54" i="31"/>
  <c r="D28" i="31"/>
  <c r="D18" i="31"/>
  <c r="D12" i="31"/>
  <c r="F87" i="31" l="1"/>
  <c r="D78" i="31"/>
  <c r="D87" i="31" s="1"/>
  <c r="C78" i="31"/>
  <c r="C87" i="31" s="1"/>
  <c r="C89" i="31" s="1"/>
  <c r="D11" i="31"/>
  <c r="D76" i="31" s="1"/>
  <c r="B70" i="31"/>
  <c r="B71" i="31"/>
  <c r="B73" i="31"/>
  <c r="B74" i="31"/>
  <c r="B75" i="31"/>
  <c r="B60" i="31"/>
  <c r="B61" i="31"/>
  <c r="B62" i="31"/>
  <c r="B63" i="31"/>
  <c r="B65" i="31"/>
  <c r="B66" i="31"/>
  <c r="B67" i="31"/>
  <c r="B68" i="31"/>
  <c r="B48" i="31"/>
  <c r="B49" i="31"/>
  <c r="B50" i="31"/>
  <c r="B51" i="31"/>
  <c r="B52" i="31"/>
  <c r="B53" i="31"/>
  <c r="B56" i="31"/>
  <c r="B57" i="31"/>
  <c r="B58" i="31"/>
  <c r="B59" i="31"/>
  <c r="B39" i="31"/>
  <c r="B40" i="31"/>
  <c r="B41" i="31"/>
  <c r="B42" i="31"/>
  <c r="B43" i="31"/>
  <c r="B44" i="31"/>
  <c r="B45" i="31"/>
  <c r="B47" i="31"/>
  <c r="B32" i="31"/>
  <c r="B33" i="31"/>
  <c r="B34" i="31"/>
  <c r="B35" i="31"/>
  <c r="B36" i="31"/>
  <c r="B37" i="31"/>
  <c r="B25" i="31"/>
  <c r="B26" i="31"/>
  <c r="B27" i="31"/>
  <c r="B30" i="31"/>
  <c r="B31" i="31"/>
  <c r="B20" i="31"/>
  <c r="B21" i="31"/>
  <c r="B22" i="31"/>
  <c r="B23" i="31"/>
  <c r="B24" i="31"/>
  <c r="B16" i="31"/>
  <c r="B17" i="31"/>
  <c r="B14" i="31"/>
  <c r="B80" i="31"/>
  <c r="B81" i="31"/>
  <c r="B83" i="31"/>
  <c r="B84" i="31"/>
  <c r="B86" i="31"/>
  <c r="F89" i="31" l="1"/>
  <c r="B15" i="31"/>
  <c r="B55" i="31"/>
  <c r="B19" i="31"/>
  <c r="B29" i="31"/>
  <c r="B13" i="31"/>
  <c r="D89" i="31"/>
  <c r="M85" i="31"/>
  <c r="E85" i="31"/>
  <c r="M82" i="31"/>
  <c r="E82" i="31"/>
  <c r="M79" i="31"/>
  <c r="E79" i="31"/>
  <c r="M72" i="31"/>
  <c r="M69" i="31"/>
  <c r="M64" i="31"/>
  <c r="M54" i="31"/>
  <c r="M46" i="31"/>
  <c r="M38" i="31"/>
  <c r="M28" i="31"/>
  <c r="E28" i="31"/>
  <c r="M18" i="31"/>
  <c r="M12" i="31"/>
  <c r="Y11" i="31"/>
  <c r="R11" i="31"/>
  <c r="S11" i="31" s="1"/>
  <c r="T11" i="31" s="1"/>
  <c r="U11" i="31" s="1"/>
  <c r="V11" i="31" s="1"/>
  <c r="W11" i="31" s="1"/>
  <c r="B82" i="31" l="1"/>
  <c r="B79" i="31"/>
  <c r="B64" i="31"/>
  <c r="B69" i="31"/>
  <c r="B72" i="31"/>
  <c r="B46" i="31"/>
  <c r="B54" i="31"/>
  <c r="B28" i="31"/>
  <c r="B85" i="31"/>
  <c r="M11" i="31"/>
  <c r="M76" i="31" s="1"/>
  <c r="M78" i="31"/>
  <c r="M87" i="31" s="1"/>
  <c r="E78" i="31"/>
  <c r="X10" i="31"/>
  <c r="Y10" i="31" s="1"/>
  <c r="B78" i="31" l="1"/>
  <c r="B12" i="31"/>
  <c r="E87" i="31"/>
  <c r="M89" i="31"/>
  <c r="B87" i="31" l="1"/>
  <c r="E89" i="31"/>
  <c r="B89" i="31" l="1"/>
  <c r="B18" i="31"/>
  <c r="B76" i="31"/>
  <c r="B11" i="31"/>
  <c r="B38" i="31"/>
</calcChain>
</file>

<file path=xl/sharedStrings.xml><?xml version="1.0" encoding="utf-8"?>
<sst xmlns="http://schemas.openxmlformats.org/spreadsheetml/2006/main" count="103" uniqueCount="102">
  <si>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</si>
  <si>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</si>
  <si>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</si>
  <si>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</si>
  <si>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</si>
  <si>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</si>
  <si>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</si>
  <si>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</si>
  <si>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 xml:space="preserve">Total </t>
  </si>
  <si>
    <t xml:space="preserve">Enero 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</si>
  <si>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</si>
  <si>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</si>
  <si>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</si>
  <si>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</si>
  <si>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</si>
  <si>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</si>
  <si>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</si>
  <si>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</si>
  <si>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</si>
  <si>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</si>
  <si>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</si>
  <si>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</si>
  <si>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</si>
  <si>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</si>
  <si>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</si>
  <si>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</si>
  <si>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</si>
  <si>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</si>
  <si>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</si>
  <si>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</si>
  <si>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</si>
  <si>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</si>
  <si>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</si>
  <si>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</si>
  <si>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</si>
  <si>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</si>
  <si>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</si>
  <si>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</si>
  <si>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</si>
  <si>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</si>
  <si>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</si>
  <si>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</si>
  <si>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</si>
  <si>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</si>
  <si>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</si>
  <si>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</si>
  <si>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</si>
  <si>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</si>
  <si>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</si>
  <si>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</si>
  <si>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</si>
  <si>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</si>
  <si>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</si>
  <si>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</si>
  <si>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</si>
  <si>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</si>
  <si>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</si>
  <si>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</si>
  <si>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</si>
  <si>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</si>
  <si>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</si>
  <si>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</si>
  <si>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</si>
  <si>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</si>
  <si>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</si>
  <si>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</si>
  <si>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</si>
  <si>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</si>
  <si>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</si>
  <si>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</si>
  <si>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</si>
  <si>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</si>
  <si>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</si>
  <si>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</si>
  <si>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</si>
  <si>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</si>
  <si>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</si>
  <si>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</si>
  <si>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</si>
  <si>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</si>
  <si>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</si>
  <si>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</si>
  <si>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</si>
  <si>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</si>
  <si>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</si>
  <si>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</si>
  <si>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</si>
  <si>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</si>
  <si>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1. Gasto devengado</t>
  </si>
  <si>
    <t>2. Se presenta el gasto por mes; cada mes se debe actualizar el gasto devengado de los meses anteriores</t>
  </si>
  <si>
    <t>3. Se presenta la clasificación objetal del gasto al nivel de cuenta</t>
  </si>
  <si>
    <t>5. Fecha de registro: el día 10 del mes siguiente al analizado</t>
  </si>
  <si>
    <t>6. Fuente: Sistema de Información de la Gestión Financiera (SIGEF)</t>
  </si>
  <si>
    <t xml:space="preserve">Presupuesto Aprobado </t>
  </si>
  <si>
    <t xml:space="preserve">Presupuesto Modificado </t>
  </si>
  <si>
    <t>Año 2024</t>
  </si>
  <si>
    <t>Febrero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</si>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</sst>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5"/>
      <name val="Calibri"/>
      <family val="2"/>
      <scheme val="minor"/>
    </font>
    <font>
      <sz val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1" xfId="1" applyFont="1" applyBorder="1" applyAlignment="1">
      <alignment horizontal="right" vertical="center" wrapText="1"/>
    </xf>
    <xf numFmtId="43" fontId="1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0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9" fontId="1" fillId="0" borderId="0" xfId="2" applyFont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vertical="center" wrapText="1"/>
    </xf>
    <xf numFmtId="43" fontId="7" fillId="0" borderId="0" xfId="1" applyFont="1" applyAlignment="1">
      <alignment vertical="center" wrapText="1"/>
    </xf>
    <xf numFmtId="43" fontId="6" fillId="2" borderId="2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3" fontId="0" fillId="0" borderId="0" xfId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43" fontId="7" fillId="0" borderId="0" xfId="1" applyFont="1" applyAlignment="1">
      <alignment horizontal="right" vertical="center" wrapText="1"/>
    </xf>
    <xf numFmtId="43" fontId="6" fillId="0" borderId="1" xfId="1" applyFont="1" applyBorder="1" applyAlignment="1">
      <alignment horizontal="right" vertical="center" wrapText="1"/>
    </xf>
    <xf numFmtId="43" fontId="6" fillId="0" borderId="0" xfId="1" applyFont="1" applyAlignment="1">
      <alignment horizontal="right" vertical="center" wrapText="1"/>
    </xf>
    <xf numFmtId="43" fontId="6" fillId="2" borderId="2" xfId="1" applyFont="1" applyFill="1" applyBorder="1" applyAlignment="1">
      <alignment horizontal="right" vertical="center" wrapText="1"/>
    </xf>
    <xf numFmtId="43" fontId="7" fillId="0" borderId="0" xfId="1" applyFont="1" applyAlignment="1">
      <alignment horizontal="right" vertical="center"/>
    </xf>
    <xf numFmtId="43" fontId="6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1" applyFont="1" applyAlignment="1">
      <alignment horizontal="right" vertical="center"/>
    </xf>
    <xf numFmtId="0" fontId="10" fillId="3" borderId="0" xfId="0" applyFont="1" applyFill="1" applyAlignment="1">
      <alignment horizontal="center" vertical="center" wrapText="1"/>
    </xf>
    <xf numFmtId="43" fontId="10" fillId="3" borderId="0" xfId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189948</xdr:colOff>
      <xdr:row>6</xdr:row>
      <xdr:rowOff>59850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85752-DD36-42D6-9196-666DED38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5925" y="95250"/>
          <a:ext cx="1447248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328742</xdr:colOff>
      <xdr:row>98</xdr:row>
      <xdr:rowOff>95250</xdr:rowOff>
    </xdr:from>
    <xdr:to>
      <xdr:col>9</xdr:col>
      <xdr:colOff>203761</xdr:colOff>
      <xdr:row>108</xdr:row>
      <xdr:rowOff>457200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81C2E8-B817-F986-3334-0E9A0ED4E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3842" y="27679650"/>
          <a:ext cx="6694919" cy="226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1BAA-CAA9-4AC5-A7B7-424C5992E8B6}">
  <sheetPr>
    <tabColor theme="5" tint="-0.249977111117893"/>
    <pageSetUpPr fitToPage="1"/>
  </sheetPr>
  <dimension ref="A1:Y109"/>
  <sheetViews>
    <sheetView showGridLines="0" tabSelected="1" view="pageBreakPreview" topLeftCell="A46" zoomScaleNormal="100" zoomScaleSheetLayoutView="100" workbookViewId="0">
      <selection activeCell="J91" sqref="J91"/>
    </sheetView>
  </sheetViews>
  <sheetFormatPr baseColWidth="10" defaultColWidth="9.140625" defaultRowHeight="15" x14ac:dyDescent="0.25"/>
  <cols>
    <col min="1" max="1" width="40.5703125" customWidth="1"/>
    <col min="2" max="2" width="14.140625" style="7" hidden="1" customWidth="1"/>
    <col min="3" max="3" width="16.28515625" style="7" customWidth="1"/>
    <col min="4" max="4" width="16.7109375" style="40" customWidth="1"/>
    <col min="5" max="11" width="13.85546875" customWidth="1"/>
    <col min="12" max="12" width="15.7109375" customWidth="1"/>
    <col min="13" max="13" width="8.7109375" hidden="1" customWidth="1"/>
    <col min="14" max="14" width="96.7109375" bestFit="1" customWidth="1"/>
    <col min="16" max="23" width="6" bestFit="1" customWidth="1"/>
    <col min="24" max="25" width="7" bestFit="1" customWidth="1"/>
  </cols>
  <sheetData>
    <row r="1" spans="1:25" s="7" customFormat="1" ht="18.75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25" s="7" customFormat="1" ht="18.7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21"/>
      <c r="N2" s="22" t="s">
        <v>0</v>
      </c>
    </row>
    <row r="3" spans="1:25" s="7" customFormat="1" ht="18.7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21"/>
      <c r="N3" s="15" t="s">
        <v>1</v>
      </c>
    </row>
    <row r="4" spans="1:25" s="7" customFormat="1" ht="18.7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21"/>
      <c r="N4" s="15" t="s">
        <v>2</v>
      </c>
    </row>
    <row r="5" spans="1:25" s="7" customFormat="1" ht="18.75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21"/>
      <c r="N5" s="15" t="s">
        <v>4</v>
      </c>
    </row>
    <row r="6" spans="1:25" s="31" customFormat="1" ht="8.25" x14ac:dyDescent="0.25">
      <c r="A6" s="29"/>
      <c r="B6" s="29"/>
      <c r="C6" s="29"/>
      <c r="D6" s="33"/>
      <c r="E6" s="29"/>
      <c r="F6" s="29"/>
      <c r="G6" s="29"/>
      <c r="H6" s="29"/>
      <c r="I6" s="29"/>
      <c r="J6" s="29"/>
      <c r="K6" s="29"/>
      <c r="L6" s="29"/>
      <c r="M6" s="29"/>
      <c r="N6" s="30"/>
    </row>
    <row r="7" spans="1:25" s="7" customFormat="1" ht="15.75" customHeight="1" x14ac:dyDescent="0.25">
      <c r="A7" s="49" t="s">
        <v>95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21"/>
      <c r="N7" s="15"/>
    </row>
    <row r="8" spans="1:25" s="7" customFormat="1" ht="15.75" customHeight="1" x14ac:dyDescent="0.25">
      <c r="A8" s="49" t="s">
        <v>3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25" s="7" customFormat="1" ht="15" customHeight="1" x14ac:dyDescent="0.25">
      <c r="A9" s="50" t="s">
        <v>5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spans="1:25" s="7" customFormat="1" ht="30" customHeight="1" x14ac:dyDescent="0.25">
      <c r="A10" s="19" t="s">
        <v>7</v>
      </c>
      <c r="B10" s="20" t="s">
        <v>8</v>
      </c>
      <c r="C10" s="45" t="s">
        <v>93</v>
      </c>
      <c r="D10" s="45" t="s">
        <v>94</v>
      </c>
      <c r="E10" s="46" t="s">
        <v>9</v>
      </c>
      <c r="F10" s="46" t="s">
        <v>96</v>
      </c>
      <c r="G10" s="46" t="s">
        <v>97</v>
      </c>
      <c r="H10" s="46" t="s">
        <v>98</v>
      </c>
      <c r="I10" s="46" t="s">
        <v>99</v>
      </c>
      <c r="J10" s="46" t="s">
        <v>100</v>
      </c>
      <c r="K10" s="46" t="s">
        <v>101</v>
      </c>
      <c r="L10" s="44" t="s">
        <v>8</v>
      </c>
      <c r="M10" s="20" t="s">
        <v>10</v>
      </c>
      <c r="X10" s="16">
        <f>SUM(P11:X11)</f>
        <v>11.029108875781253</v>
      </c>
      <c r="Y10" s="16">
        <f>+X10+Y11</f>
        <v>13.989108875781252</v>
      </c>
    </row>
    <row r="11" spans="1:25" s="17" customFormat="1" x14ac:dyDescent="0.25">
      <c r="A11" s="1" t="s">
        <v>11</v>
      </c>
      <c r="B11" s="8">
        <f t="shared" ref="B11:B42" si="0">SUM(E11:M11)</f>
        <v>119615803.59999999</v>
      </c>
      <c r="C11" s="23">
        <v>130378735</v>
      </c>
      <c r="D11" s="23">
        <f>D12+D18+D28+D54</f>
        <v>0</v>
      </c>
      <c r="E11" s="23">
        <v>7266223.6600000001</v>
      </c>
      <c r="F11" s="23">
        <v>6864031.9699999997</v>
      </c>
      <c r="G11" s="23">
        <v>6427446.7599999998</v>
      </c>
      <c r="H11" s="23">
        <v>11841936.32</v>
      </c>
      <c r="I11" s="23">
        <v>12531385.32</v>
      </c>
      <c r="J11" s="23">
        <v>7864852.54</v>
      </c>
      <c r="K11" s="23">
        <v>7012025.2300000004</v>
      </c>
      <c r="L11" s="28">
        <f>SUM(E11:E11)+F11+G11+H11+I11+J11+K11</f>
        <v>59807901.799999997</v>
      </c>
      <c r="M11" s="8">
        <f t="shared" ref="M11" si="1">M12+M18+M28+M38+M46+M54+M64+M69+M72</f>
        <v>0</v>
      </c>
      <c r="P11" s="6">
        <v>1</v>
      </c>
      <c r="Q11" s="6">
        <v>1.05</v>
      </c>
      <c r="R11" s="6">
        <f>+Q11*1.05</f>
        <v>1.1025</v>
      </c>
      <c r="S11" s="6">
        <f t="shared" ref="S11:W11" si="2">+R11*1.05</f>
        <v>1.1576250000000001</v>
      </c>
      <c r="T11" s="6">
        <f t="shared" si="2"/>
        <v>1.2155062500000002</v>
      </c>
      <c r="U11" s="6">
        <f t="shared" si="2"/>
        <v>1.2762815625000004</v>
      </c>
      <c r="V11" s="6">
        <f t="shared" si="2"/>
        <v>1.3400956406250004</v>
      </c>
      <c r="W11" s="6">
        <f t="shared" si="2"/>
        <v>1.4071004226562505</v>
      </c>
      <c r="X11" s="6">
        <v>1.48</v>
      </c>
      <c r="Y11" s="6">
        <f>+X11*2</f>
        <v>2.96</v>
      </c>
    </row>
    <row r="12" spans="1:25" s="17" customFormat="1" ht="15" customHeight="1" x14ac:dyDescent="0.25">
      <c r="A12" s="2" t="s">
        <v>12</v>
      </c>
      <c r="B12" s="9">
        <f t="shared" si="0"/>
        <v>86628014.659999996</v>
      </c>
      <c r="C12" s="24">
        <v>84718018</v>
      </c>
      <c r="D12" s="24">
        <f t="shared" ref="D12:M12" si="3">SUM(D13:D17)</f>
        <v>0</v>
      </c>
      <c r="E12" s="24">
        <v>5514379.1299999999</v>
      </c>
      <c r="F12" s="24">
        <v>5573397.8399999999</v>
      </c>
      <c r="G12" s="24">
        <v>5368256.2300000004</v>
      </c>
      <c r="H12" s="24">
        <v>5728390.25</v>
      </c>
      <c r="I12" s="24">
        <v>10258287.51</v>
      </c>
      <c r="J12" s="24">
        <v>5528507.2300000004</v>
      </c>
      <c r="K12" s="24">
        <v>5342789.1399999997</v>
      </c>
      <c r="L12" s="24">
        <f t="shared" ref="L12:L75" si="4">SUM(E12:E12)+F12+G12+H12+I12+J12+K12</f>
        <v>43314007.329999998</v>
      </c>
      <c r="M12" s="9">
        <f t="shared" si="3"/>
        <v>0</v>
      </c>
      <c r="P12" s="18"/>
    </row>
    <row r="13" spans="1:25" s="7" customFormat="1" x14ac:dyDescent="0.25">
      <c r="A13" s="3" t="s">
        <v>13</v>
      </c>
      <c r="B13" s="11">
        <f t="shared" si="0"/>
        <v>66593074.699999996</v>
      </c>
      <c r="C13" s="25">
        <v>65662600</v>
      </c>
      <c r="D13" s="25">
        <v>0</v>
      </c>
      <c r="E13" s="26">
        <v>4755100</v>
      </c>
      <c r="F13" s="26">
        <v>4805100</v>
      </c>
      <c r="G13" s="26">
        <v>4626100</v>
      </c>
      <c r="H13" s="26">
        <v>4957712.01</v>
      </c>
      <c r="I13" s="26">
        <v>4814175.95</v>
      </c>
      <c r="J13" s="26">
        <v>4766100</v>
      </c>
      <c r="K13" s="26">
        <v>4572249.3899999997</v>
      </c>
      <c r="L13" s="24">
        <f t="shared" si="4"/>
        <v>33296537.349999998</v>
      </c>
      <c r="M13" s="11">
        <v>0</v>
      </c>
    </row>
    <row r="14" spans="1:25" s="7" customFormat="1" x14ac:dyDescent="0.25">
      <c r="A14" s="3" t="s">
        <v>14</v>
      </c>
      <c r="B14" s="11">
        <f t="shared" si="0"/>
        <v>10046866.66</v>
      </c>
      <c r="C14" s="25">
        <v>10132401</v>
      </c>
      <c r="D14" s="25">
        <v>0</v>
      </c>
      <c r="E14" s="26">
        <v>50000</v>
      </c>
      <c r="F14" s="26">
        <v>50000</v>
      </c>
      <c r="G14" s="26">
        <v>50000</v>
      </c>
      <c r="H14" s="26">
        <v>50000</v>
      </c>
      <c r="I14" s="26">
        <v>4723433.33</v>
      </c>
      <c r="J14" s="26">
        <v>50000</v>
      </c>
      <c r="K14" s="26">
        <v>50000</v>
      </c>
      <c r="L14" s="24">
        <f t="shared" si="4"/>
        <v>5023433.33</v>
      </c>
      <c r="M14" s="11">
        <v>0</v>
      </c>
    </row>
    <row r="15" spans="1:25" s="7" customFormat="1" ht="15" customHeight="1" x14ac:dyDescent="0.25">
      <c r="A15" s="3" t="s">
        <v>15</v>
      </c>
      <c r="B15" s="11">
        <f t="shared" si="0"/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4">
        <f t="shared" si="4"/>
        <v>0</v>
      </c>
      <c r="M15" s="11">
        <v>0</v>
      </c>
    </row>
    <row r="16" spans="1:25" s="7" customFormat="1" x14ac:dyDescent="0.25">
      <c r="A16" s="3" t="s">
        <v>16</v>
      </c>
      <c r="B16" s="11">
        <f t="shared" si="0"/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4">
        <f t="shared" si="4"/>
        <v>0</v>
      </c>
      <c r="M16" s="11">
        <v>0</v>
      </c>
    </row>
    <row r="17" spans="1:13" s="7" customFormat="1" ht="30" x14ac:dyDescent="0.25">
      <c r="A17" s="3" t="s">
        <v>17</v>
      </c>
      <c r="B17" s="11">
        <f t="shared" si="0"/>
        <v>9988073.3000000007</v>
      </c>
      <c r="C17" s="25">
        <v>8723017</v>
      </c>
      <c r="D17" s="25">
        <v>0</v>
      </c>
      <c r="E17" s="26">
        <v>709279.13</v>
      </c>
      <c r="F17" s="26">
        <v>718297.84</v>
      </c>
      <c r="G17" s="26">
        <v>692156.23</v>
      </c>
      <c r="H17" s="26">
        <v>720678.24</v>
      </c>
      <c r="I17" s="26">
        <v>720678.23</v>
      </c>
      <c r="J17" s="26">
        <v>712407.23</v>
      </c>
      <c r="K17" s="26">
        <v>720539.75</v>
      </c>
      <c r="L17" s="24">
        <f t="shared" si="4"/>
        <v>4994036.6500000004</v>
      </c>
      <c r="M17" s="11">
        <v>0</v>
      </c>
    </row>
    <row r="18" spans="1:13" s="17" customFormat="1" x14ac:dyDescent="0.25">
      <c r="A18" s="2" t="s">
        <v>18</v>
      </c>
      <c r="B18" s="9">
        <f t="shared" si="0"/>
        <v>28173271.379999999</v>
      </c>
      <c r="C18" s="24">
        <v>33851961</v>
      </c>
      <c r="D18" s="24">
        <f t="shared" ref="D18:M18" si="5">SUM(D19:D27)</f>
        <v>0</v>
      </c>
      <c r="E18" s="24">
        <v>1751844.53</v>
      </c>
      <c r="F18" s="24">
        <v>1261547.1299999999</v>
      </c>
      <c r="G18" s="24">
        <v>1059190.53</v>
      </c>
      <c r="H18" s="24">
        <v>5343898.72</v>
      </c>
      <c r="I18" s="24">
        <v>1558443.95</v>
      </c>
      <c r="J18" s="24">
        <v>1792474.76</v>
      </c>
      <c r="K18" s="24">
        <v>1319236.07</v>
      </c>
      <c r="L18" s="24">
        <f t="shared" si="4"/>
        <v>14086635.689999999</v>
      </c>
      <c r="M18" s="9">
        <f t="shared" si="5"/>
        <v>0</v>
      </c>
    </row>
    <row r="19" spans="1:13" s="7" customFormat="1" x14ac:dyDescent="0.25">
      <c r="A19" s="3" t="s">
        <v>19</v>
      </c>
      <c r="B19" s="11">
        <f t="shared" si="0"/>
        <v>3692273.44</v>
      </c>
      <c r="C19" s="25">
        <v>3696000</v>
      </c>
      <c r="D19" s="25">
        <v>0</v>
      </c>
      <c r="E19" s="26">
        <v>279277.78000000003</v>
      </c>
      <c r="F19" s="26">
        <v>250174.86</v>
      </c>
      <c r="G19" s="26">
        <v>270203.83</v>
      </c>
      <c r="H19" s="26">
        <v>253482.66</v>
      </c>
      <c r="I19" s="26">
        <v>265501.64</v>
      </c>
      <c r="J19" s="26">
        <v>263556.75</v>
      </c>
      <c r="K19" s="26">
        <v>263939.20000000001</v>
      </c>
      <c r="L19" s="24">
        <f t="shared" si="4"/>
        <v>1846136.72</v>
      </c>
      <c r="M19" s="11">
        <v>0</v>
      </c>
    </row>
    <row r="20" spans="1:13" s="7" customFormat="1" ht="30" x14ac:dyDescent="0.25">
      <c r="A20" s="3" t="s">
        <v>20</v>
      </c>
      <c r="B20" s="11">
        <f t="shared" si="0"/>
        <v>0</v>
      </c>
      <c r="C20" s="25">
        <v>0</v>
      </c>
      <c r="D20" s="25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4">
        <f t="shared" si="4"/>
        <v>0</v>
      </c>
      <c r="M20" s="11">
        <v>0</v>
      </c>
    </row>
    <row r="21" spans="1:13" s="7" customFormat="1" x14ac:dyDescent="0.25">
      <c r="A21" s="3" t="s">
        <v>21</v>
      </c>
      <c r="B21" s="11">
        <f t="shared" si="0"/>
        <v>238988</v>
      </c>
      <c r="C21" s="25">
        <v>1980961</v>
      </c>
      <c r="D21" s="25">
        <v>0</v>
      </c>
      <c r="E21" s="26">
        <v>0</v>
      </c>
      <c r="F21" s="26">
        <v>227142.6</v>
      </c>
      <c r="G21" s="26">
        <v>-181500</v>
      </c>
      <c r="H21" s="26">
        <v>30902.400000000001</v>
      </c>
      <c r="I21" s="26">
        <v>25456</v>
      </c>
      <c r="J21" s="26">
        <v>17493</v>
      </c>
      <c r="K21" s="26">
        <v>0</v>
      </c>
      <c r="L21" s="24">
        <f t="shared" si="4"/>
        <v>119494</v>
      </c>
      <c r="M21" s="11">
        <v>0</v>
      </c>
    </row>
    <row r="22" spans="1:13" s="7" customFormat="1" ht="18" customHeight="1" x14ac:dyDescent="0.25">
      <c r="A22" s="3" t="s">
        <v>22</v>
      </c>
      <c r="B22" s="11">
        <f t="shared" si="0"/>
        <v>0</v>
      </c>
      <c r="C22" s="25">
        <v>300000</v>
      </c>
      <c r="D22" s="25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4">
        <f t="shared" si="4"/>
        <v>0</v>
      </c>
      <c r="M22" s="11">
        <v>0</v>
      </c>
    </row>
    <row r="23" spans="1:13" s="7" customFormat="1" x14ac:dyDescent="0.25">
      <c r="A23" s="3" t="s">
        <v>23</v>
      </c>
      <c r="B23" s="11">
        <f t="shared" si="0"/>
        <v>10848198.960000001</v>
      </c>
      <c r="C23" s="25">
        <v>13200000</v>
      </c>
      <c r="D23" s="25">
        <v>0</v>
      </c>
      <c r="E23" s="26">
        <v>1078681.6000000001</v>
      </c>
      <c r="F23" s="26">
        <v>0</v>
      </c>
      <c r="G23" s="26">
        <v>0</v>
      </c>
      <c r="H23" s="26">
        <v>4345417.88</v>
      </c>
      <c r="I23" s="26">
        <v>0</v>
      </c>
      <c r="J23" s="26">
        <v>0</v>
      </c>
      <c r="K23" s="26">
        <v>0</v>
      </c>
      <c r="L23" s="24">
        <f t="shared" si="4"/>
        <v>5424099.4800000004</v>
      </c>
      <c r="M23" s="11">
        <v>0</v>
      </c>
    </row>
    <row r="24" spans="1:13" s="7" customFormat="1" x14ac:dyDescent="0.25">
      <c r="A24" s="3" t="s">
        <v>24</v>
      </c>
      <c r="B24" s="11">
        <f t="shared" si="0"/>
        <v>6393224.3600000013</v>
      </c>
      <c r="C24" s="25">
        <v>5120500</v>
      </c>
      <c r="D24" s="25">
        <v>0</v>
      </c>
      <c r="E24" s="26">
        <v>393885.15</v>
      </c>
      <c r="F24" s="26">
        <v>676578.79</v>
      </c>
      <c r="G24" s="26">
        <v>390146.87</v>
      </c>
      <c r="H24" s="26">
        <v>384095.78</v>
      </c>
      <c r="I24" s="26">
        <v>336391.42</v>
      </c>
      <c r="J24" s="26">
        <v>635685.01</v>
      </c>
      <c r="K24" s="26">
        <v>379829.16</v>
      </c>
      <c r="L24" s="24">
        <f t="shared" si="4"/>
        <v>3196612.1800000006</v>
      </c>
      <c r="M24" s="11">
        <v>0</v>
      </c>
    </row>
    <row r="25" spans="1:13" s="7" customFormat="1" ht="45" x14ac:dyDescent="0.25">
      <c r="A25" s="3" t="s">
        <v>25</v>
      </c>
      <c r="B25" s="11">
        <f t="shared" si="0"/>
        <v>509400.4</v>
      </c>
      <c r="C25" s="25">
        <v>790600</v>
      </c>
      <c r="D25" s="25">
        <v>0</v>
      </c>
      <c r="E25" s="26">
        <v>0</v>
      </c>
      <c r="F25" s="26">
        <v>60155.88</v>
      </c>
      <c r="G25" s="26">
        <v>0</v>
      </c>
      <c r="H25" s="26">
        <v>0</v>
      </c>
      <c r="I25" s="26">
        <v>155604.32</v>
      </c>
      <c r="J25" s="26">
        <v>38940</v>
      </c>
      <c r="K25" s="26">
        <v>0</v>
      </c>
      <c r="L25" s="24">
        <f t="shared" si="4"/>
        <v>254700.2</v>
      </c>
      <c r="M25" s="11">
        <v>0</v>
      </c>
    </row>
    <row r="26" spans="1:13" s="7" customFormat="1" ht="30" x14ac:dyDescent="0.25">
      <c r="A26" s="3" t="s">
        <v>26</v>
      </c>
      <c r="B26" s="11">
        <f t="shared" si="0"/>
        <v>3874187.98</v>
      </c>
      <c r="C26" s="25">
        <v>3463900</v>
      </c>
      <c r="D26" s="25">
        <v>0</v>
      </c>
      <c r="E26" s="26">
        <v>0</v>
      </c>
      <c r="F26" s="26">
        <v>47495</v>
      </c>
      <c r="G26" s="26">
        <v>377495</v>
      </c>
      <c r="H26" s="26">
        <v>330000</v>
      </c>
      <c r="I26" s="26">
        <v>81184</v>
      </c>
      <c r="J26" s="26">
        <v>836800</v>
      </c>
      <c r="K26" s="26">
        <v>264119.99</v>
      </c>
      <c r="L26" s="24">
        <f t="shared" si="4"/>
        <v>1937093.99</v>
      </c>
      <c r="M26" s="11">
        <v>0</v>
      </c>
    </row>
    <row r="27" spans="1:13" s="7" customFormat="1" ht="30" x14ac:dyDescent="0.25">
      <c r="A27" s="3" t="s">
        <v>27</v>
      </c>
      <c r="B27" s="11">
        <f t="shared" si="0"/>
        <v>2616998.2399999998</v>
      </c>
      <c r="C27" s="25">
        <v>5300000</v>
      </c>
      <c r="D27" s="25">
        <v>0</v>
      </c>
      <c r="E27" s="26">
        <v>0</v>
      </c>
      <c r="F27" s="26">
        <v>0</v>
      </c>
      <c r="G27" s="26">
        <v>202844.83</v>
      </c>
      <c r="H27" s="26">
        <v>0</v>
      </c>
      <c r="I27" s="26">
        <v>694306.57</v>
      </c>
      <c r="J27" s="26">
        <v>0</v>
      </c>
      <c r="K27" s="26">
        <v>411347.72</v>
      </c>
      <c r="L27" s="24">
        <f t="shared" si="4"/>
        <v>1308499.1199999999</v>
      </c>
      <c r="M27" s="11">
        <v>0</v>
      </c>
    </row>
    <row r="28" spans="1:13" s="17" customFormat="1" x14ac:dyDescent="0.25">
      <c r="A28" s="2" t="s">
        <v>28</v>
      </c>
      <c r="B28" s="9">
        <f t="shared" si="0"/>
        <v>3905621.12</v>
      </c>
      <c r="C28" s="24">
        <v>4663783</v>
      </c>
      <c r="D28" s="24">
        <f t="shared" ref="D28:M28" si="6">SUM(D29:D37)</f>
        <v>0</v>
      </c>
      <c r="E28" s="24">
        <f t="shared" si="6"/>
        <v>0</v>
      </c>
      <c r="F28" s="24">
        <v>29087</v>
      </c>
      <c r="G28" s="24">
        <v>0</v>
      </c>
      <c r="H28" s="24">
        <v>419647.35</v>
      </c>
      <c r="I28" s="24">
        <v>714653.86</v>
      </c>
      <c r="J28" s="24">
        <v>439422.35</v>
      </c>
      <c r="K28" s="24">
        <v>350000</v>
      </c>
      <c r="L28" s="24">
        <f t="shared" si="4"/>
        <v>1952810.56</v>
      </c>
      <c r="M28" s="9">
        <f t="shared" si="6"/>
        <v>0</v>
      </c>
    </row>
    <row r="29" spans="1:13" s="7" customFormat="1" ht="30" x14ac:dyDescent="0.25">
      <c r="A29" s="3" t="s">
        <v>29</v>
      </c>
      <c r="B29" s="11">
        <f t="shared" si="0"/>
        <v>153262.26</v>
      </c>
      <c r="C29" s="25">
        <v>180000</v>
      </c>
      <c r="D29" s="25">
        <v>0</v>
      </c>
      <c r="E29" s="26">
        <v>0</v>
      </c>
      <c r="F29" s="26">
        <v>19588</v>
      </c>
      <c r="G29" s="26">
        <v>0</v>
      </c>
      <c r="H29" s="26">
        <v>24582.080000000002</v>
      </c>
      <c r="I29" s="26">
        <v>0</v>
      </c>
      <c r="J29" s="26">
        <v>32461.05</v>
      </c>
      <c r="K29" s="26">
        <v>0</v>
      </c>
      <c r="L29" s="24">
        <f t="shared" si="4"/>
        <v>76631.13</v>
      </c>
      <c r="M29" s="11">
        <v>0</v>
      </c>
    </row>
    <row r="30" spans="1:13" s="7" customFormat="1" x14ac:dyDescent="0.25">
      <c r="A30" s="3" t="s">
        <v>30</v>
      </c>
      <c r="B30" s="11">
        <f t="shared" si="0"/>
        <v>0</v>
      </c>
      <c r="C30" s="25">
        <v>120000</v>
      </c>
      <c r="D30" s="25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4">
        <f t="shared" si="4"/>
        <v>0</v>
      </c>
      <c r="M30" s="11">
        <v>0</v>
      </c>
    </row>
    <row r="31" spans="1:13" s="7" customFormat="1" ht="30" x14ac:dyDescent="0.25">
      <c r="A31" s="3" t="s">
        <v>31</v>
      </c>
      <c r="B31" s="11">
        <f t="shared" si="0"/>
        <v>81288.800000000003</v>
      </c>
      <c r="C31" s="25">
        <v>161340</v>
      </c>
      <c r="D31" s="25">
        <v>0</v>
      </c>
      <c r="E31" s="26">
        <v>0</v>
      </c>
      <c r="F31" s="26">
        <v>0</v>
      </c>
      <c r="G31" s="26">
        <v>0</v>
      </c>
      <c r="H31" s="26">
        <v>10651.86</v>
      </c>
      <c r="I31" s="26">
        <v>7860.45</v>
      </c>
      <c r="J31" s="26">
        <v>22132.09</v>
      </c>
      <c r="K31" s="26">
        <v>0</v>
      </c>
      <c r="L31" s="24">
        <f t="shared" si="4"/>
        <v>40644.400000000001</v>
      </c>
      <c r="M31" s="11">
        <v>0</v>
      </c>
    </row>
    <row r="32" spans="1:13" s="7" customFormat="1" x14ac:dyDescent="0.25">
      <c r="A32" s="3" t="s">
        <v>32</v>
      </c>
      <c r="B32" s="11">
        <f t="shared" si="0"/>
        <v>0</v>
      </c>
      <c r="C32" s="26">
        <v>0</v>
      </c>
      <c r="D32" s="25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4">
        <f t="shared" si="4"/>
        <v>0</v>
      </c>
      <c r="M32" s="11">
        <v>0</v>
      </c>
    </row>
    <row r="33" spans="1:13" s="7" customFormat="1" ht="30" x14ac:dyDescent="0.25">
      <c r="A33" s="3" t="s">
        <v>33</v>
      </c>
      <c r="B33" s="11">
        <f t="shared" si="0"/>
        <v>0</v>
      </c>
      <c r="C33" s="26">
        <v>0</v>
      </c>
      <c r="D33" s="25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4">
        <f t="shared" si="4"/>
        <v>0</v>
      </c>
      <c r="M33" s="11">
        <v>0</v>
      </c>
    </row>
    <row r="34" spans="1:13" s="7" customFormat="1" ht="30" x14ac:dyDescent="0.25">
      <c r="A34" s="3" t="s">
        <v>34</v>
      </c>
      <c r="B34" s="11">
        <f t="shared" si="0"/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4">
        <f t="shared" si="4"/>
        <v>0</v>
      </c>
      <c r="M34" s="11">
        <v>0</v>
      </c>
    </row>
    <row r="35" spans="1:13" s="7" customFormat="1" ht="30" x14ac:dyDescent="0.25">
      <c r="A35" s="3" t="s">
        <v>35</v>
      </c>
      <c r="B35" s="11">
        <f t="shared" si="0"/>
        <v>3500000</v>
      </c>
      <c r="C35" s="25">
        <v>3550000</v>
      </c>
      <c r="D35" s="25">
        <v>0</v>
      </c>
      <c r="E35" s="26">
        <v>0</v>
      </c>
      <c r="F35" s="26">
        <v>0</v>
      </c>
      <c r="G35" s="26">
        <v>0</v>
      </c>
      <c r="H35" s="26">
        <v>350000</v>
      </c>
      <c r="I35" s="26">
        <v>700000</v>
      </c>
      <c r="J35" s="26">
        <v>350000</v>
      </c>
      <c r="K35" s="26">
        <v>350000</v>
      </c>
      <c r="L35" s="24">
        <f t="shared" si="4"/>
        <v>1750000</v>
      </c>
      <c r="M35" s="11">
        <v>0</v>
      </c>
    </row>
    <row r="36" spans="1:13" s="7" customFormat="1" ht="30" customHeight="1" x14ac:dyDescent="0.25">
      <c r="A36" s="3" t="s">
        <v>36</v>
      </c>
      <c r="B36" s="11">
        <f t="shared" si="0"/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4">
        <f t="shared" si="4"/>
        <v>0</v>
      </c>
      <c r="M36" s="11">
        <v>0</v>
      </c>
    </row>
    <row r="37" spans="1:13" s="7" customFormat="1" x14ac:dyDescent="0.25">
      <c r="A37" s="3" t="s">
        <v>37</v>
      </c>
      <c r="B37" s="11">
        <f t="shared" si="0"/>
        <v>171070.06</v>
      </c>
      <c r="C37" s="25">
        <v>652443</v>
      </c>
      <c r="D37" s="25">
        <v>0</v>
      </c>
      <c r="E37" s="26">
        <v>0</v>
      </c>
      <c r="F37" s="26">
        <v>9499</v>
      </c>
      <c r="G37" s="26">
        <v>0</v>
      </c>
      <c r="H37" s="26">
        <v>34413.410000000003</v>
      </c>
      <c r="I37" s="26">
        <v>6793.41</v>
      </c>
      <c r="J37" s="26">
        <v>34829.21</v>
      </c>
      <c r="K37" s="26">
        <v>0</v>
      </c>
      <c r="L37" s="24">
        <f t="shared" si="4"/>
        <v>85535.03</v>
      </c>
      <c r="M37" s="11">
        <v>0</v>
      </c>
    </row>
    <row r="38" spans="1:13" s="17" customFormat="1" x14ac:dyDescent="0.25">
      <c r="A38" s="2" t="s">
        <v>38</v>
      </c>
      <c r="B38" s="9">
        <f t="shared" si="0"/>
        <v>0</v>
      </c>
      <c r="C38" s="24">
        <f t="shared" ref="C38:E38" si="7">SUM(C39:C45)</f>
        <v>0</v>
      </c>
      <c r="D38" s="24">
        <f t="shared" si="7"/>
        <v>0</v>
      </c>
      <c r="E38" s="24">
        <f t="shared" si="7"/>
        <v>0</v>
      </c>
      <c r="F38" s="24">
        <f t="shared" ref="F38:G38" si="8">SUM(F39:F45)</f>
        <v>0</v>
      </c>
      <c r="G38" s="24">
        <f t="shared" si="8"/>
        <v>0</v>
      </c>
      <c r="H38" s="24">
        <f t="shared" ref="H38:I38" si="9">SUM(H39:H45)</f>
        <v>0</v>
      </c>
      <c r="I38" s="24">
        <f t="shared" si="9"/>
        <v>0</v>
      </c>
      <c r="J38" s="24">
        <f t="shared" ref="J38:K38" si="10">SUM(J39:J45)</f>
        <v>0</v>
      </c>
      <c r="K38" s="24">
        <f t="shared" si="10"/>
        <v>0</v>
      </c>
      <c r="L38" s="24">
        <f t="shared" si="4"/>
        <v>0</v>
      </c>
      <c r="M38" s="9">
        <f t="shared" ref="M38" si="11">SUM(M39:M45)</f>
        <v>0</v>
      </c>
    </row>
    <row r="39" spans="1:13" s="7" customFormat="1" ht="30" x14ac:dyDescent="0.25">
      <c r="A39" s="3" t="s">
        <v>39</v>
      </c>
      <c r="B39" s="11">
        <f t="shared" si="0"/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4">
        <f t="shared" si="4"/>
        <v>0</v>
      </c>
      <c r="M39" s="11">
        <v>0</v>
      </c>
    </row>
    <row r="40" spans="1:13" s="7" customFormat="1" ht="30" x14ac:dyDescent="0.25">
      <c r="A40" s="3" t="s">
        <v>40</v>
      </c>
      <c r="B40" s="11">
        <f t="shared" si="0"/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4">
        <f t="shared" si="4"/>
        <v>0</v>
      </c>
      <c r="M40" s="11">
        <v>0</v>
      </c>
    </row>
    <row r="41" spans="1:13" s="7" customFormat="1" ht="30" x14ac:dyDescent="0.25">
      <c r="A41" s="3" t="s">
        <v>41</v>
      </c>
      <c r="B41" s="11">
        <f t="shared" si="0"/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4">
        <f t="shared" si="4"/>
        <v>0</v>
      </c>
      <c r="M41" s="11">
        <v>0</v>
      </c>
    </row>
    <row r="42" spans="1:13" s="7" customFormat="1" ht="30" x14ac:dyDescent="0.25">
      <c r="A42" s="3" t="s">
        <v>42</v>
      </c>
      <c r="B42" s="11">
        <f t="shared" si="0"/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4">
        <f t="shared" si="4"/>
        <v>0</v>
      </c>
      <c r="M42" s="11">
        <v>0</v>
      </c>
    </row>
    <row r="43" spans="1:13" s="7" customFormat="1" ht="30" x14ac:dyDescent="0.25">
      <c r="A43" s="3" t="s">
        <v>43</v>
      </c>
      <c r="B43" s="11">
        <f t="shared" ref="B43:B76" si="12">SUM(E43:M43)</f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4">
        <f t="shared" si="4"/>
        <v>0</v>
      </c>
      <c r="M43" s="11">
        <v>0</v>
      </c>
    </row>
    <row r="44" spans="1:13" s="7" customFormat="1" ht="30" x14ac:dyDescent="0.25">
      <c r="A44" s="3" t="s">
        <v>44</v>
      </c>
      <c r="B44" s="11">
        <f t="shared" si="12"/>
        <v>0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4">
        <f t="shared" si="4"/>
        <v>0</v>
      </c>
      <c r="M44" s="11">
        <v>0</v>
      </c>
    </row>
    <row r="45" spans="1:13" s="7" customFormat="1" ht="30" x14ac:dyDescent="0.25">
      <c r="A45" s="3" t="s">
        <v>45</v>
      </c>
      <c r="B45" s="11">
        <f t="shared" si="12"/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4">
        <f t="shared" si="4"/>
        <v>0</v>
      </c>
      <c r="M45" s="11">
        <v>0</v>
      </c>
    </row>
    <row r="46" spans="1:13" s="17" customFormat="1" x14ac:dyDescent="0.25">
      <c r="A46" s="2" t="s">
        <v>46</v>
      </c>
      <c r="B46" s="9">
        <f t="shared" si="12"/>
        <v>0</v>
      </c>
      <c r="C46" s="24">
        <f t="shared" ref="C46:E46" si="13">SUM(C47:C53)</f>
        <v>0</v>
      </c>
      <c r="D46" s="24">
        <f t="shared" si="13"/>
        <v>0</v>
      </c>
      <c r="E46" s="24">
        <f t="shared" si="13"/>
        <v>0</v>
      </c>
      <c r="F46" s="24">
        <f t="shared" ref="F46:G46" si="14">SUM(F47:F53)</f>
        <v>0</v>
      </c>
      <c r="G46" s="24">
        <f t="shared" si="14"/>
        <v>0</v>
      </c>
      <c r="H46" s="24">
        <f t="shared" ref="H46:I46" si="15">SUM(H47:H53)</f>
        <v>0</v>
      </c>
      <c r="I46" s="24">
        <f t="shared" si="15"/>
        <v>0</v>
      </c>
      <c r="J46" s="24">
        <f t="shared" ref="J46:K46" si="16">SUM(J47:J53)</f>
        <v>0</v>
      </c>
      <c r="K46" s="24">
        <f t="shared" si="16"/>
        <v>0</v>
      </c>
      <c r="L46" s="24">
        <f t="shared" si="4"/>
        <v>0</v>
      </c>
      <c r="M46" s="9">
        <f t="shared" ref="M46" si="17">SUM(M47:M53)</f>
        <v>0</v>
      </c>
    </row>
    <row r="47" spans="1:13" s="7" customFormat="1" ht="30" x14ac:dyDescent="0.25">
      <c r="A47" s="3" t="s">
        <v>47</v>
      </c>
      <c r="B47" s="11">
        <f t="shared" si="12"/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4">
        <f t="shared" si="4"/>
        <v>0</v>
      </c>
      <c r="M47" s="11">
        <v>0</v>
      </c>
    </row>
    <row r="48" spans="1:13" s="7" customFormat="1" ht="30" x14ac:dyDescent="0.25">
      <c r="A48" s="3" t="s">
        <v>48</v>
      </c>
      <c r="B48" s="11">
        <f t="shared" si="12"/>
        <v>0</v>
      </c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4">
        <f t="shared" si="4"/>
        <v>0</v>
      </c>
      <c r="M48" s="11">
        <v>0</v>
      </c>
    </row>
    <row r="49" spans="1:13" s="7" customFormat="1" ht="30" x14ac:dyDescent="0.25">
      <c r="A49" s="3" t="s">
        <v>49</v>
      </c>
      <c r="B49" s="11">
        <f t="shared" si="12"/>
        <v>0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4">
        <f t="shared" si="4"/>
        <v>0</v>
      </c>
      <c r="M49" s="11">
        <v>0</v>
      </c>
    </row>
    <row r="50" spans="1:13" s="7" customFormat="1" ht="30" x14ac:dyDescent="0.25">
      <c r="A50" s="3" t="s">
        <v>50</v>
      </c>
      <c r="B50" s="11">
        <f t="shared" si="12"/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4">
        <f t="shared" si="4"/>
        <v>0</v>
      </c>
      <c r="M50" s="11">
        <v>0</v>
      </c>
    </row>
    <row r="51" spans="1:13" s="7" customFormat="1" ht="30" x14ac:dyDescent="0.25">
      <c r="A51" s="3" t="s">
        <v>51</v>
      </c>
      <c r="B51" s="11">
        <f t="shared" si="12"/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4">
        <f t="shared" si="4"/>
        <v>0</v>
      </c>
      <c r="M51" s="11">
        <v>0</v>
      </c>
    </row>
    <row r="52" spans="1:13" s="7" customFormat="1" ht="30" x14ac:dyDescent="0.25">
      <c r="A52" s="3" t="s">
        <v>52</v>
      </c>
      <c r="B52" s="11">
        <f t="shared" si="12"/>
        <v>0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4">
        <f t="shared" si="4"/>
        <v>0</v>
      </c>
      <c r="M52" s="11">
        <v>0</v>
      </c>
    </row>
    <row r="53" spans="1:13" s="7" customFormat="1" ht="30" x14ac:dyDescent="0.25">
      <c r="A53" s="3" t="s">
        <v>53</v>
      </c>
      <c r="B53" s="11">
        <f t="shared" si="12"/>
        <v>0</v>
      </c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4">
        <f t="shared" si="4"/>
        <v>0</v>
      </c>
      <c r="M53" s="11">
        <v>0</v>
      </c>
    </row>
    <row r="54" spans="1:13" s="17" customFormat="1" ht="30" x14ac:dyDescent="0.25">
      <c r="A54" s="2" t="s">
        <v>54</v>
      </c>
      <c r="B54" s="9">
        <f t="shared" si="12"/>
        <v>208896.4</v>
      </c>
      <c r="C54" s="24">
        <f t="shared" ref="C54:M54" si="18">SUM(C55:C63)</f>
        <v>150000</v>
      </c>
      <c r="D54" s="24">
        <f t="shared" si="18"/>
        <v>0</v>
      </c>
      <c r="E54" s="24">
        <f t="shared" si="18"/>
        <v>0</v>
      </c>
      <c r="F54" s="24">
        <f t="shared" ref="F54:G54" si="19">SUM(F55:F63)</f>
        <v>0</v>
      </c>
      <c r="G54" s="24">
        <f t="shared" si="19"/>
        <v>0</v>
      </c>
      <c r="H54" s="24">
        <f t="shared" ref="H54:I54" si="20">SUM(H55:H63)</f>
        <v>0</v>
      </c>
      <c r="I54" s="24">
        <f t="shared" si="20"/>
        <v>0</v>
      </c>
      <c r="J54" s="24">
        <v>104448.2</v>
      </c>
      <c r="K54" s="24">
        <v>0</v>
      </c>
      <c r="L54" s="24">
        <f t="shared" si="4"/>
        <v>104448.2</v>
      </c>
      <c r="M54" s="9">
        <f t="shared" si="18"/>
        <v>0</v>
      </c>
    </row>
    <row r="55" spans="1:13" s="7" customFormat="1" x14ac:dyDescent="0.25">
      <c r="A55" s="3" t="s">
        <v>55</v>
      </c>
      <c r="B55" s="11">
        <f t="shared" si="12"/>
        <v>0</v>
      </c>
      <c r="C55" s="25">
        <v>150000</v>
      </c>
      <c r="D55" s="25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4">
        <f t="shared" si="4"/>
        <v>0</v>
      </c>
      <c r="M55" s="11">
        <v>0</v>
      </c>
    </row>
    <row r="56" spans="1:13" s="7" customFormat="1" ht="30" x14ac:dyDescent="0.25">
      <c r="A56" s="3" t="s">
        <v>56</v>
      </c>
      <c r="B56" s="11">
        <f t="shared" si="12"/>
        <v>0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4">
        <f t="shared" si="4"/>
        <v>0</v>
      </c>
      <c r="M56" s="11">
        <v>0</v>
      </c>
    </row>
    <row r="57" spans="1:13" s="7" customFormat="1" ht="30" x14ac:dyDescent="0.25">
      <c r="A57" s="3" t="s">
        <v>57</v>
      </c>
      <c r="B57" s="11">
        <f t="shared" si="12"/>
        <v>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4">
        <f t="shared" si="4"/>
        <v>0</v>
      </c>
      <c r="M57" s="11">
        <v>0</v>
      </c>
    </row>
    <row r="58" spans="1:13" s="7" customFormat="1" ht="30" x14ac:dyDescent="0.25">
      <c r="A58" s="3" t="s">
        <v>58</v>
      </c>
      <c r="B58" s="11">
        <f t="shared" si="12"/>
        <v>0</v>
      </c>
      <c r="C58" s="26">
        <v>0</v>
      </c>
      <c r="D58" s="25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4">
        <f t="shared" si="4"/>
        <v>0</v>
      </c>
      <c r="M58" s="11">
        <v>0</v>
      </c>
    </row>
    <row r="59" spans="1:13" s="7" customFormat="1" ht="30" x14ac:dyDescent="0.25">
      <c r="A59" s="3" t="s">
        <v>59</v>
      </c>
      <c r="B59" s="11">
        <f t="shared" si="12"/>
        <v>0</v>
      </c>
      <c r="C59" s="25">
        <v>0</v>
      </c>
      <c r="D59" s="25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4">
        <f t="shared" si="4"/>
        <v>0</v>
      </c>
      <c r="M59" s="11">
        <v>0</v>
      </c>
    </row>
    <row r="60" spans="1:13" s="7" customFormat="1" x14ac:dyDescent="0.25">
      <c r="A60" s="3" t="s">
        <v>60</v>
      </c>
      <c r="B60" s="11">
        <f t="shared" si="12"/>
        <v>0</v>
      </c>
      <c r="C60" s="26"/>
      <c r="D60" s="25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4">
        <f t="shared" si="4"/>
        <v>0</v>
      </c>
      <c r="M60" s="11">
        <v>0</v>
      </c>
    </row>
    <row r="61" spans="1:13" s="7" customFormat="1" x14ac:dyDescent="0.25">
      <c r="A61" s="3" t="s">
        <v>61</v>
      </c>
      <c r="B61" s="11">
        <f t="shared" si="12"/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4">
        <f t="shared" si="4"/>
        <v>0</v>
      </c>
      <c r="M61" s="11">
        <v>0</v>
      </c>
    </row>
    <row r="62" spans="1:13" s="7" customFormat="1" x14ac:dyDescent="0.25">
      <c r="A62" s="3" t="s">
        <v>62</v>
      </c>
      <c r="B62" s="11">
        <f t="shared" si="12"/>
        <v>0</v>
      </c>
      <c r="C62" s="26">
        <v>0</v>
      </c>
      <c r="D62" s="26">
        <v>0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4">
        <f t="shared" si="4"/>
        <v>0</v>
      </c>
      <c r="M62" s="11">
        <v>0</v>
      </c>
    </row>
    <row r="63" spans="1:13" s="7" customFormat="1" ht="30" x14ac:dyDescent="0.25">
      <c r="A63" s="3" t="s">
        <v>63</v>
      </c>
      <c r="B63" s="11">
        <f t="shared" si="12"/>
        <v>0</v>
      </c>
      <c r="C63" s="26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4">
        <f t="shared" si="4"/>
        <v>0</v>
      </c>
      <c r="M63" s="11">
        <v>0</v>
      </c>
    </row>
    <row r="64" spans="1:13" s="17" customFormat="1" x14ac:dyDescent="0.25">
      <c r="A64" s="2" t="s">
        <v>64</v>
      </c>
      <c r="B64" s="9">
        <f t="shared" si="12"/>
        <v>0</v>
      </c>
      <c r="C64" s="24">
        <f t="shared" ref="C64:E64" si="21">SUM(C65:C68)</f>
        <v>0</v>
      </c>
      <c r="D64" s="24">
        <f t="shared" si="21"/>
        <v>0</v>
      </c>
      <c r="E64" s="24">
        <f t="shared" si="21"/>
        <v>0</v>
      </c>
      <c r="F64" s="24">
        <f t="shared" ref="F64:G64" si="22">SUM(F65:F68)</f>
        <v>0</v>
      </c>
      <c r="G64" s="24">
        <f t="shared" si="22"/>
        <v>0</v>
      </c>
      <c r="H64" s="24">
        <f t="shared" ref="H64:I64" si="23">SUM(H65:H68)</f>
        <v>0</v>
      </c>
      <c r="I64" s="24">
        <f t="shared" si="23"/>
        <v>0</v>
      </c>
      <c r="J64" s="24">
        <f t="shared" ref="J64:K64" si="24">SUM(J65:J68)</f>
        <v>0</v>
      </c>
      <c r="K64" s="24">
        <f t="shared" si="24"/>
        <v>0</v>
      </c>
      <c r="L64" s="24">
        <f t="shared" si="4"/>
        <v>0</v>
      </c>
      <c r="M64" s="9">
        <f t="shared" ref="M64" si="25">SUM(M65:M68)</f>
        <v>0</v>
      </c>
    </row>
    <row r="65" spans="1:13" s="7" customFormat="1" x14ac:dyDescent="0.25">
      <c r="A65" s="3" t="s">
        <v>65</v>
      </c>
      <c r="B65" s="11">
        <f t="shared" si="12"/>
        <v>0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4">
        <f t="shared" si="4"/>
        <v>0</v>
      </c>
      <c r="M65" s="11">
        <v>0</v>
      </c>
    </row>
    <row r="66" spans="1:13" s="7" customFormat="1" x14ac:dyDescent="0.25">
      <c r="A66" s="3" t="s">
        <v>66</v>
      </c>
      <c r="B66" s="11">
        <f t="shared" si="12"/>
        <v>0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4">
        <f t="shared" si="4"/>
        <v>0</v>
      </c>
      <c r="M66" s="11">
        <v>0</v>
      </c>
    </row>
    <row r="67" spans="1:13" s="7" customFormat="1" ht="30" x14ac:dyDescent="0.25">
      <c r="A67" s="3" t="s">
        <v>67</v>
      </c>
      <c r="B67" s="11">
        <f t="shared" si="12"/>
        <v>0</v>
      </c>
      <c r="C67" s="26">
        <v>0</v>
      </c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4">
        <f t="shared" si="4"/>
        <v>0</v>
      </c>
      <c r="M67" s="11">
        <v>0</v>
      </c>
    </row>
    <row r="68" spans="1:13" s="7" customFormat="1" ht="45" x14ac:dyDescent="0.25">
      <c r="A68" s="3" t="s">
        <v>68</v>
      </c>
      <c r="B68" s="11">
        <f t="shared" si="12"/>
        <v>0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4">
        <f t="shared" si="4"/>
        <v>0</v>
      </c>
      <c r="M68" s="11">
        <v>0</v>
      </c>
    </row>
    <row r="69" spans="1:13" s="17" customFormat="1" ht="30" x14ac:dyDescent="0.25">
      <c r="A69" s="2" t="s">
        <v>69</v>
      </c>
      <c r="B69" s="9">
        <f t="shared" si="12"/>
        <v>0</v>
      </c>
      <c r="C69" s="24">
        <f t="shared" ref="C69:E69" si="26">SUM(C70:C71)</f>
        <v>0</v>
      </c>
      <c r="D69" s="24">
        <f t="shared" si="26"/>
        <v>0</v>
      </c>
      <c r="E69" s="24">
        <f t="shared" si="26"/>
        <v>0</v>
      </c>
      <c r="F69" s="24">
        <f t="shared" ref="F69:G69" si="27">SUM(F70:F71)</f>
        <v>0</v>
      </c>
      <c r="G69" s="24">
        <f t="shared" si="27"/>
        <v>0</v>
      </c>
      <c r="H69" s="24">
        <f t="shared" ref="H69:I69" si="28">SUM(H70:H71)</f>
        <v>0</v>
      </c>
      <c r="I69" s="24">
        <f t="shared" si="28"/>
        <v>0</v>
      </c>
      <c r="J69" s="24">
        <f t="shared" ref="J69:K69" si="29">SUM(J70:J71)</f>
        <v>0</v>
      </c>
      <c r="K69" s="24">
        <f t="shared" si="29"/>
        <v>0</v>
      </c>
      <c r="L69" s="24">
        <f t="shared" si="4"/>
        <v>0</v>
      </c>
      <c r="M69" s="9">
        <f t="shared" ref="M69" si="30">SUM(M70:M71)</f>
        <v>0</v>
      </c>
    </row>
    <row r="70" spans="1:13" s="7" customFormat="1" x14ac:dyDescent="0.25">
      <c r="A70" s="3" t="s">
        <v>70</v>
      </c>
      <c r="B70" s="11">
        <f t="shared" si="12"/>
        <v>0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4">
        <f t="shared" si="4"/>
        <v>0</v>
      </c>
      <c r="M70" s="11">
        <v>0</v>
      </c>
    </row>
    <row r="71" spans="1:13" s="7" customFormat="1" ht="30" x14ac:dyDescent="0.25">
      <c r="A71" s="3" t="s">
        <v>71</v>
      </c>
      <c r="B71" s="11">
        <f t="shared" si="12"/>
        <v>0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4">
        <f t="shared" si="4"/>
        <v>0</v>
      </c>
      <c r="M71" s="11">
        <v>0</v>
      </c>
    </row>
    <row r="72" spans="1:13" s="17" customFormat="1" x14ac:dyDescent="0.25">
      <c r="A72" s="2" t="s">
        <v>72</v>
      </c>
      <c r="B72" s="9">
        <f t="shared" si="12"/>
        <v>0</v>
      </c>
      <c r="C72" s="24">
        <f t="shared" ref="C72:E72" si="31">SUM(C73:C75)</f>
        <v>0</v>
      </c>
      <c r="D72" s="24">
        <f t="shared" si="31"/>
        <v>0</v>
      </c>
      <c r="E72" s="24">
        <f t="shared" si="31"/>
        <v>0</v>
      </c>
      <c r="F72" s="24">
        <f t="shared" ref="F72:G72" si="32">SUM(F73:F75)</f>
        <v>0</v>
      </c>
      <c r="G72" s="24">
        <f t="shared" si="32"/>
        <v>0</v>
      </c>
      <c r="H72" s="24">
        <f t="shared" ref="H72:I72" si="33">SUM(H73:H75)</f>
        <v>0</v>
      </c>
      <c r="I72" s="24">
        <f t="shared" si="33"/>
        <v>0</v>
      </c>
      <c r="J72" s="24">
        <f t="shared" ref="J72:K72" si="34">SUM(J73:J75)</f>
        <v>0</v>
      </c>
      <c r="K72" s="24">
        <f t="shared" si="34"/>
        <v>0</v>
      </c>
      <c r="L72" s="24">
        <f t="shared" si="4"/>
        <v>0</v>
      </c>
      <c r="M72" s="9">
        <f t="shared" ref="M72" si="35">SUM(M73:M75)</f>
        <v>0</v>
      </c>
    </row>
    <row r="73" spans="1:13" s="7" customFormat="1" ht="30" x14ac:dyDescent="0.25">
      <c r="A73" s="3" t="s">
        <v>73</v>
      </c>
      <c r="B73" s="11">
        <f t="shared" si="12"/>
        <v>0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4">
        <f t="shared" si="4"/>
        <v>0</v>
      </c>
      <c r="M73" s="11">
        <v>0</v>
      </c>
    </row>
    <row r="74" spans="1:13" s="7" customFormat="1" ht="30" x14ac:dyDescent="0.25">
      <c r="A74" s="3" t="s">
        <v>74</v>
      </c>
      <c r="B74" s="11">
        <f t="shared" si="12"/>
        <v>0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4">
        <f t="shared" si="4"/>
        <v>0</v>
      </c>
      <c r="M74" s="11">
        <v>0</v>
      </c>
    </row>
    <row r="75" spans="1:13" s="7" customFormat="1" ht="30" x14ac:dyDescent="0.25">
      <c r="A75" s="3" t="s">
        <v>75</v>
      </c>
      <c r="B75" s="11">
        <f t="shared" si="12"/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4">
        <f t="shared" si="4"/>
        <v>0</v>
      </c>
      <c r="M75" s="11">
        <v>0</v>
      </c>
    </row>
    <row r="76" spans="1:13" s="7" customFormat="1" x14ac:dyDescent="0.25">
      <c r="A76" s="4" t="s">
        <v>76</v>
      </c>
      <c r="B76" s="12">
        <f t="shared" si="12"/>
        <v>119615803.59999999</v>
      </c>
      <c r="C76" s="27">
        <f>C11</f>
        <v>130378735</v>
      </c>
      <c r="D76" s="27">
        <f t="shared" ref="D76" si="36">D11</f>
        <v>0</v>
      </c>
      <c r="E76" s="27">
        <f t="shared" ref="E76:J76" si="37">E11</f>
        <v>7266223.6600000001</v>
      </c>
      <c r="F76" s="27">
        <f t="shared" si="37"/>
        <v>6864031.9699999997</v>
      </c>
      <c r="G76" s="27">
        <f t="shared" si="37"/>
        <v>6427446.7599999998</v>
      </c>
      <c r="H76" s="27">
        <f t="shared" si="37"/>
        <v>11841936.32</v>
      </c>
      <c r="I76" s="27">
        <f t="shared" si="37"/>
        <v>12531385.32</v>
      </c>
      <c r="J76" s="27">
        <f t="shared" si="37"/>
        <v>7864852.54</v>
      </c>
      <c r="K76" s="27">
        <f t="shared" ref="K76" si="38">K11</f>
        <v>7012025.2300000004</v>
      </c>
      <c r="L76" s="27">
        <f t="shared" ref="L76:L89" si="39">SUM(E76:E76)+F76+G76+H76+I76+J76+K76</f>
        <v>59807901.799999997</v>
      </c>
      <c r="M76" s="12">
        <f t="shared" ref="M76" si="40">M11</f>
        <v>0</v>
      </c>
    </row>
    <row r="77" spans="1:13" s="7" customFormat="1" ht="5.0999999999999996" customHeight="1" x14ac:dyDescent="0.25">
      <c r="A77" s="3"/>
      <c r="B77" s="10"/>
      <c r="C77" s="34"/>
      <c r="D77" s="34"/>
      <c r="E77" s="11"/>
      <c r="F77" s="11"/>
      <c r="G77" s="11"/>
      <c r="H77" s="11"/>
      <c r="I77" s="11"/>
      <c r="J77" s="11"/>
      <c r="K77" s="11"/>
      <c r="L77" s="38">
        <f t="shared" si="39"/>
        <v>0</v>
      </c>
      <c r="M77" s="10"/>
    </row>
    <row r="78" spans="1:13" s="7" customFormat="1" x14ac:dyDescent="0.25">
      <c r="A78" s="1" t="s">
        <v>77</v>
      </c>
      <c r="B78" s="8">
        <f t="shared" ref="B78:B87" si="41">SUM(E78:M78)</f>
        <v>0</v>
      </c>
      <c r="C78" s="35">
        <f t="shared" ref="C78:D78" si="42">C79+C82+C85</f>
        <v>0</v>
      </c>
      <c r="D78" s="35">
        <f t="shared" si="42"/>
        <v>0</v>
      </c>
      <c r="E78" s="8">
        <f t="shared" ref="E78:K78" si="43">E79+E82+E85</f>
        <v>0</v>
      </c>
      <c r="F78" s="8">
        <f t="shared" si="43"/>
        <v>0</v>
      </c>
      <c r="G78" s="8">
        <f t="shared" si="43"/>
        <v>0</v>
      </c>
      <c r="H78" s="8">
        <f t="shared" si="43"/>
        <v>0</v>
      </c>
      <c r="I78" s="8">
        <f t="shared" si="43"/>
        <v>0</v>
      </c>
      <c r="J78" s="8">
        <f t="shared" si="43"/>
        <v>0</v>
      </c>
      <c r="K78" s="8">
        <f t="shared" si="43"/>
        <v>0</v>
      </c>
      <c r="L78" s="35">
        <f t="shared" si="39"/>
        <v>0</v>
      </c>
      <c r="M78" s="8">
        <f t="shared" ref="M78" si="44">M79+M82+M85</f>
        <v>0</v>
      </c>
    </row>
    <row r="79" spans="1:13" s="17" customFormat="1" ht="15" customHeight="1" x14ac:dyDescent="0.25">
      <c r="A79" s="2" t="s">
        <v>78</v>
      </c>
      <c r="B79" s="9">
        <f t="shared" si="41"/>
        <v>0</v>
      </c>
      <c r="C79" s="36">
        <f t="shared" ref="C79:D79" si="45">SUM(C80:C81)</f>
        <v>0</v>
      </c>
      <c r="D79" s="36">
        <f t="shared" si="45"/>
        <v>0</v>
      </c>
      <c r="E79" s="9">
        <f t="shared" ref="E79:K79" si="46">SUM(E80:E81)</f>
        <v>0</v>
      </c>
      <c r="F79" s="9">
        <f t="shared" si="46"/>
        <v>0</v>
      </c>
      <c r="G79" s="9">
        <f t="shared" si="46"/>
        <v>0</v>
      </c>
      <c r="H79" s="9">
        <f t="shared" si="46"/>
        <v>0</v>
      </c>
      <c r="I79" s="9">
        <f t="shared" si="46"/>
        <v>0</v>
      </c>
      <c r="J79" s="9">
        <f t="shared" si="46"/>
        <v>0</v>
      </c>
      <c r="K79" s="9">
        <f t="shared" si="46"/>
        <v>0</v>
      </c>
      <c r="L79" s="36">
        <f t="shared" si="39"/>
        <v>0</v>
      </c>
      <c r="M79" s="9">
        <f t="shared" ref="M79" si="47">SUM(M80:M81)</f>
        <v>0</v>
      </c>
    </row>
    <row r="80" spans="1:13" s="7" customFormat="1" ht="30" x14ac:dyDescent="0.25">
      <c r="A80" s="3" t="s">
        <v>79</v>
      </c>
      <c r="B80" s="11">
        <f t="shared" si="41"/>
        <v>0</v>
      </c>
      <c r="C80" s="34">
        <v>0</v>
      </c>
      <c r="D80" s="34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34">
        <f t="shared" si="39"/>
        <v>0</v>
      </c>
      <c r="M80" s="11">
        <v>0</v>
      </c>
    </row>
    <row r="81" spans="1:13" s="7" customFormat="1" ht="30" x14ac:dyDescent="0.25">
      <c r="A81" s="3" t="s">
        <v>80</v>
      </c>
      <c r="B81" s="11">
        <f t="shared" si="41"/>
        <v>0</v>
      </c>
      <c r="C81" s="34">
        <v>0</v>
      </c>
      <c r="D81" s="34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34">
        <f t="shared" si="39"/>
        <v>0</v>
      </c>
      <c r="M81" s="11">
        <v>0</v>
      </c>
    </row>
    <row r="82" spans="1:13" s="17" customFormat="1" x14ac:dyDescent="0.25">
      <c r="A82" s="2" t="s">
        <v>81</v>
      </c>
      <c r="B82" s="9">
        <f t="shared" si="41"/>
        <v>0</v>
      </c>
      <c r="C82" s="36">
        <f t="shared" ref="C82:D82" si="48">SUM(C83:C84)</f>
        <v>0</v>
      </c>
      <c r="D82" s="36">
        <f t="shared" si="48"/>
        <v>0</v>
      </c>
      <c r="E82" s="9">
        <f t="shared" ref="E82:K82" si="49">SUM(E83:E84)</f>
        <v>0</v>
      </c>
      <c r="F82" s="9">
        <f t="shared" si="49"/>
        <v>0</v>
      </c>
      <c r="G82" s="9">
        <f t="shared" si="49"/>
        <v>0</v>
      </c>
      <c r="H82" s="9">
        <f t="shared" si="49"/>
        <v>0</v>
      </c>
      <c r="I82" s="9">
        <f t="shared" si="49"/>
        <v>0</v>
      </c>
      <c r="J82" s="9">
        <f t="shared" si="49"/>
        <v>0</v>
      </c>
      <c r="K82" s="9">
        <f t="shared" si="49"/>
        <v>0</v>
      </c>
      <c r="L82" s="36">
        <f t="shared" si="39"/>
        <v>0</v>
      </c>
      <c r="M82" s="9">
        <f t="shared" ref="M82" si="50">SUM(M83:M84)</f>
        <v>0</v>
      </c>
    </row>
    <row r="83" spans="1:13" s="7" customFormat="1" ht="30" x14ac:dyDescent="0.25">
      <c r="A83" s="3" t="s">
        <v>82</v>
      </c>
      <c r="B83" s="11">
        <f t="shared" si="41"/>
        <v>0</v>
      </c>
      <c r="C83" s="34">
        <v>0</v>
      </c>
      <c r="D83" s="34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34">
        <f t="shared" si="39"/>
        <v>0</v>
      </c>
      <c r="M83" s="11">
        <v>0</v>
      </c>
    </row>
    <row r="84" spans="1:13" s="7" customFormat="1" ht="30" x14ac:dyDescent="0.25">
      <c r="A84" s="3" t="s">
        <v>83</v>
      </c>
      <c r="B84" s="11">
        <f t="shared" si="41"/>
        <v>0</v>
      </c>
      <c r="C84" s="34">
        <v>0</v>
      </c>
      <c r="D84" s="34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34">
        <f t="shared" si="39"/>
        <v>0</v>
      </c>
      <c r="M84" s="11">
        <v>0</v>
      </c>
    </row>
    <row r="85" spans="1:13" s="17" customFormat="1" ht="15" customHeight="1" x14ac:dyDescent="0.25">
      <c r="A85" s="2" t="s">
        <v>84</v>
      </c>
      <c r="B85" s="9">
        <f t="shared" si="41"/>
        <v>0</v>
      </c>
      <c r="C85" s="36">
        <f t="shared" ref="C85:D85" si="51">SUM(C86)</f>
        <v>0</v>
      </c>
      <c r="D85" s="36">
        <f t="shared" si="51"/>
        <v>0</v>
      </c>
      <c r="E85" s="9">
        <f t="shared" ref="E85:K85" si="52">SUM(E86)</f>
        <v>0</v>
      </c>
      <c r="F85" s="9">
        <f t="shared" si="52"/>
        <v>0</v>
      </c>
      <c r="G85" s="9">
        <f t="shared" si="52"/>
        <v>0</v>
      </c>
      <c r="H85" s="9">
        <f t="shared" si="52"/>
        <v>0</v>
      </c>
      <c r="I85" s="9">
        <f t="shared" si="52"/>
        <v>0</v>
      </c>
      <c r="J85" s="9">
        <f t="shared" si="52"/>
        <v>0</v>
      </c>
      <c r="K85" s="9">
        <f t="shared" si="52"/>
        <v>0</v>
      </c>
      <c r="L85" s="36">
        <f t="shared" si="39"/>
        <v>0</v>
      </c>
      <c r="M85" s="9">
        <f t="shared" ref="M85" si="53">SUM(M86)</f>
        <v>0</v>
      </c>
    </row>
    <row r="86" spans="1:13" s="7" customFormat="1" ht="30" x14ac:dyDescent="0.25">
      <c r="A86" s="3" t="s">
        <v>85</v>
      </c>
      <c r="B86" s="11">
        <f t="shared" si="41"/>
        <v>0</v>
      </c>
      <c r="C86" s="34">
        <v>0</v>
      </c>
      <c r="D86" s="34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34">
        <f t="shared" si="39"/>
        <v>0</v>
      </c>
      <c r="M86" s="11">
        <v>0</v>
      </c>
    </row>
    <row r="87" spans="1:13" s="7" customFormat="1" x14ac:dyDescent="0.25">
      <c r="A87" s="4" t="s">
        <v>86</v>
      </c>
      <c r="B87" s="12">
        <f t="shared" si="41"/>
        <v>0</v>
      </c>
      <c r="C87" s="37">
        <f t="shared" ref="C87:D87" si="54">C78</f>
        <v>0</v>
      </c>
      <c r="D87" s="37">
        <f t="shared" si="54"/>
        <v>0</v>
      </c>
      <c r="E87" s="12">
        <f t="shared" ref="E87:J87" si="55">E78</f>
        <v>0</v>
      </c>
      <c r="F87" s="12">
        <f t="shared" si="55"/>
        <v>0</v>
      </c>
      <c r="G87" s="12">
        <f t="shared" si="55"/>
        <v>0</v>
      </c>
      <c r="H87" s="12">
        <f t="shared" si="55"/>
        <v>0</v>
      </c>
      <c r="I87" s="12">
        <f t="shared" si="55"/>
        <v>0</v>
      </c>
      <c r="J87" s="12">
        <f t="shared" si="55"/>
        <v>0</v>
      </c>
      <c r="K87" s="12">
        <f t="shared" ref="K87" si="56">K78</f>
        <v>0</v>
      </c>
      <c r="L87" s="37">
        <f t="shared" si="39"/>
        <v>0</v>
      </c>
      <c r="M87" s="12">
        <f t="shared" ref="M87" si="57">M78</f>
        <v>0</v>
      </c>
    </row>
    <row r="88" spans="1:13" s="31" customFormat="1" ht="5.0999999999999996" customHeight="1" x14ac:dyDescent="0.25">
      <c r="B88" s="41"/>
      <c r="C88" s="42"/>
      <c r="D88" s="43"/>
      <c r="E88" s="41"/>
      <c r="F88" s="41"/>
      <c r="G88" s="41"/>
      <c r="H88" s="41"/>
      <c r="I88" s="41"/>
      <c r="J88" s="41"/>
      <c r="K88" s="41"/>
      <c r="L88" s="43">
        <f t="shared" si="39"/>
        <v>0</v>
      </c>
      <c r="M88" s="41"/>
    </row>
    <row r="89" spans="1:13" s="7" customFormat="1" ht="31.5" x14ac:dyDescent="0.25">
      <c r="A89" s="5" t="s">
        <v>87</v>
      </c>
      <c r="B89" s="13">
        <f>SUM(E89:M89)</f>
        <v>119615803.59999999</v>
      </c>
      <c r="C89" s="39">
        <f>C76+C87</f>
        <v>130378735</v>
      </c>
      <c r="D89" s="39">
        <f t="shared" ref="D89" si="58">D76+D87</f>
        <v>0</v>
      </c>
      <c r="E89" s="14">
        <f t="shared" ref="E89:J89" si="59">E76+E87</f>
        <v>7266223.6600000001</v>
      </c>
      <c r="F89" s="14">
        <f t="shared" si="59"/>
        <v>6864031.9699999997</v>
      </c>
      <c r="G89" s="14">
        <f t="shared" si="59"/>
        <v>6427446.7599999998</v>
      </c>
      <c r="H89" s="14">
        <f t="shared" si="59"/>
        <v>11841936.32</v>
      </c>
      <c r="I89" s="14">
        <f t="shared" si="59"/>
        <v>12531385.32</v>
      </c>
      <c r="J89" s="14">
        <f t="shared" si="59"/>
        <v>7864852.54</v>
      </c>
      <c r="K89" s="14">
        <f t="shared" ref="K89" si="60">K76+K87</f>
        <v>7012025.2300000004</v>
      </c>
      <c r="L89" s="39">
        <f t="shared" si="39"/>
        <v>59807901.799999997</v>
      </c>
      <c r="M89" s="14">
        <f t="shared" ref="M89" si="61">M76+M87</f>
        <v>0</v>
      </c>
    </row>
    <row r="90" spans="1:13" x14ac:dyDescent="0.25">
      <c r="A90" t="s">
        <v>88</v>
      </c>
    </row>
    <row r="91" spans="1:13" x14ac:dyDescent="0.25">
      <c r="A91" t="s">
        <v>89</v>
      </c>
    </row>
    <row r="92" spans="1:13" x14ac:dyDescent="0.25">
      <c r="A92" t="s">
        <v>90</v>
      </c>
    </row>
    <row r="93" spans="1:13" x14ac:dyDescent="0.25">
      <c r="A93" t="s">
        <v>6</v>
      </c>
    </row>
    <row r="94" spans="1:13" x14ac:dyDescent="0.25">
      <c r="A94" t="s">
        <v>91</v>
      </c>
    </row>
    <row r="95" spans="1:13" x14ac:dyDescent="0.25">
      <c r="A95" t="s">
        <v>92</v>
      </c>
      <c r="L95" s="32"/>
    </row>
    <row r="96" spans="1:13" x14ac:dyDescent="0.25">
      <c r="A96" s="47"/>
      <c r="B96" s="47"/>
      <c r="C96" s="47"/>
      <c r="D96" s="47"/>
      <c r="E96" s="47"/>
    </row>
    <row r="109" ht="39" customHeight="1" x14ac:dyDescent="0.25"/>
  </sheetData>
  <mergeCells count="6">
    <mergeCell ref="A96:E96"/>
    <mergeCell ref="A1:M1"/>
    <mergeCell ref="A8:M8"/>
    <mergeCell ref="A9:M9"/>
    <mergeCell ref="A2:L5"/>
    <mergeCell ref="A7:L7"/>
  </mergeCells>
  <printOptions horizontalCentered="1"/>
  <pageMargins left="0.39370078740157483" right="0.39370078740157483" top="7.874015748031496E-2" bottom="7.874015748031496E-2" header="0" footer="0.31496062992125984"/>
  <pageSetup scale="52" fitToHeight="0" orientation="portrait" r:id="rId1"/>
  <rowBreaks count="1" manualBreakCount="1">
    <brk id="53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CF19B9-6B89-418B-BF05-063CDC6AF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(2024-07)</vt:lpstr>
      <vt:lpstr>'Plantilla Ejecución (2024-07)'!Área_de_impresión</vt:lpstr>
      <vt:lpstr>'Plantilla Ejecución (2024-07)'!Títulos_a_imprimir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Corina Rodríguez</cp:lastModifiedBy>
  <cp:revision/>
  <cp:lastPrinted>2024-08-07T13:16:28Z</cp:lastPrinted>
  <dcterms:created xsi:type="dcterms:W3CDTF">2018-04-17T18:57:16Z</dcterms:created>
  <dcterms:modified xsi:type="dcterms:W3CDTF">2024-08-07T13:16:32Z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