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4" documentId="8_{A2E0574F-E50F-407A-83F3-1FE6DA147B24}" xr6:coauthVersionLast="47" xr6:coauthVersionMax="47" xr10:uidLastSave="{B3040C18-975A-4F3E-AA35-EEB9ECA12AC1}"/>
  <bookViews>
    <workbookView xWindow="-120" yWindow="-120" windowWidth="29040" windowHeight="15720" tabRatio="881" xr2:uid="{00000000-000D-0000-FFFF-FFFF00000000}"/>
  </bookViews>
  <sheets>
    <sheet name="Plantilla Ejecución (2024-09)" sheetId="31" r:id="rId1"/>
  </sheets>
  <definedNames>
    <definedName name="_xlnm.Print_Area" localSheetId="0">'Plantilla Ejecución (2024-09)'!$A$1:$N$109</definedName>
    <definedName name="_xlnm.Print_Titles" localSheetId="0">'Plantilla Ejecución (2024-09)'!$10:$10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31" l="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11" i="31"/>
  <c r="M85" i="31"/>
  <c r="M82" i="31"/>
  <c r="M79" i="31"/>
  <c r="M78" i="31" s="1"/>
  <c r="M87" i="31" s="1"/>
  <c r="M76" i="31"/>
  <c r="N76" i="31" s="1"/>
  <c r="M72" i="31"/>
  <c r="M69" i="31"/>
  <c r="M64" i="31"/>
  <c r="M46" i="31"/>
  <c r="M38" i="31"/>
  <c r="L85" i="31"/>
  <c r="L82" i="31"/>
  <c r="L79" i="31"/>
  <c r="L78" i="31" s="1"/>
  <c r="L87" i="31" s="1"/>
  <c r="L89" i="31" s="1"/>
  <c r="L76" i="31"/>
  <c r="L72" i="31"/>
  <c r="L69" i="31"/>
  <c r="L64" i="31"/>
  <c r="L46" i="31"/>
  <c r="L38" i="31"/>
  <c r="K85" i="31"/>
  <c r="K82" i="31"/>
  <c r="K79" i="31"/>
  <c r="K76" i="31"/>
  <c r="K72" i="31"/>
  <c r="K69" i="31"/>
  <c r="K64" i="31"/>
  <c r="K46" i="31"/>
  <c r="K38" i="31"/>
  <c r="J85" i="31"/>
  <c r="J78" i="31" s="1"/>
  <c r="J87" i="31" s="1"/>
  <c r="J82" i="31"/>
  <c r="J79" i="31"/>
  <c r="J76" i="31"/>
  <c r="J72" i="31"/>
  <c r="J69" i="31"/>
  <c r="J64" i="31"/>
  <c r="J46" i="31"/>
  <c r="J38" i="31"/>
  <c r="I85" i="31"/>
  <c r="I82" i="3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M89" i="31" l="1"/>
  <c r="N89" i="31" s="1"/>
  <c r="I78" i="31"/>
  <c r="I87" i="31" s="1"/>
  <c r="I89" i="31" s="1"/>
  <c r="K78" i="31"/>
  <c r="K87" i="31" s="1"/>
  <c r="K89" i="31" s="1"/>
  <c r="J89" i="31"/>
  <c r="H78" i="31"/>
  <c r="H87" i="31" s="1"/>
  <c r="H89" i="31"/>
  <c r="G78" i="31"/>
  <c r="G87" i="31" s="1"/>
  <c r="G89" i="31" s="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O85" i="31"/>
  <c r="E85" i="31"/>
  <c r="O82" i="31"/>
  <c r="E82" i="31"/>
  <c r="O79" i="31"/>
  <c r="E79" i="31"/>
  <c r="O72" i="31"/>
  <c r="O69" i="31"/>
  <c r="O64" i="31"/>
  <c r="O54" i="31"/>
  <c r="O46" i="31"/>
  <c r="O38" i="31"/>
  <c r="O28" i="31"/>
  <c r="E28" i="31"/>
  <c r="O18" i="31"/>
  <c r="O12" i="31"/>
  <c r="AA11" i="31"/>
  <c r="T11" i="31"/>
  <c r="U11" i="31" s="1"/>
  <c r="V11" i="31" s="1"/>
  <c r="W11" i="31" s="1"/>
  <c r="X11" i="31" s="1"/>
  <c r="Y11" i="31" s="1"/>
  <c r="B82" i="31" l="1"/>
  <c r="B79" i="31"/>
  <c r="B64" i="31"/>
  <c r="B69" i="31"/>
  <c r="B72" i="31"/>
  <c r="B46" i="31"/>
  <c r="B54" i="31"/>
  <c r="B28" i="31"/>
  <c r="B85" i="31"/>
  <c r="O11" i="31"/>
  <c r="O76" i="31" s="1"/>
  <c r="O78" i="31"/>
  <c r="O87" i="31" s="1"/>
  <c r="E78" i="31"/>
  <c r="Z10" i="31"/>
  <c r="AA10" i="31" s="1"/>
  <c r="B78" i="31" l="1"/>
  <c r="B12" i="31"/>
  <c r="E87" i="31"/>
  <c r="O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<sst xmlns="http://schemas.openxmlformats.org/spreadsheetml/2006/main" count="105" uniqueCount="104">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</sst>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114300</xdr:rowOff>
    </xdr:from>
    <xdr:to>
      <xdr:col>7</xdr:col>
      <xdr:colOff>170898</xdr:colOff>
      <xdr:row>6</xdr:row>
      <xdr:rowOff>78900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1430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1059319</xdr:colOff>
      <xdr:row>97</xdr:row>
      <xdr:rowOff>114300</xdr:rowOff>
    </xdr:from>
    <xdr:to>
      <xdr:col>10</xdr:col>
      <xdr:colOff>432362</xdr:colOff>
      <xdr:row>108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419" y="27508200"/>
          <a:ext cx="7116868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A109"/>
  <sheetViews>
    <sheetView showGridLines="0" tabSelected="1" view="pageBreakPreview" topLeftCell="A92" zoomScaleNormal="100" zoomScaleSheetLayoutView="100" workbookViewId="0">
      <selection activeCell="I49" sqref="I49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3" width="13.85546875" customWidth="1"/>
    <col min="14" max="14" width="15.7109375" customWidth="1"/>
    <col min="15" max="15" width="8.7109375" hidden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7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1"/>
      <c r="P2" s="22" t="s">
        <v>0</v>
      </c>
    </row>
    <row r="3" spans="1:27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1"/>
      <c r="P3" s="15" t="s">
        <v>1</v>
      </c>
    </row>
    <row r="4" spans="1:27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1"/>
      <c r="P4" s="15" t="s">
        <v>2</v>
      </c>
    </row>
    <row r="5" spans="1:27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1"/>
      <c r="P5" s="15" t="s">
        <v>4</v>
      </c>
    </row>
    <row r="6" spans="1:27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1:27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21"/>
      <c r="P7" s="15"/>
    </row>
    <row r="8" spans="1:27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27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27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6" t="s">
        <v>102</v>
      </c>
      <c r="M10" s="46" t="s">
        <v>103</v>
      </c>
      <c r="N10" s="44" t="s">
        <v>8</v>
      </c>
      <c r="O10" s="20" t="s">
        <v>10</v>
      </c>
      <c r="Z10" s="16">
        <f>SUM(R11:Z11)</f>
        <v>11.029108875781253</v>
      </c>
      <c r="AA10" s="16">
        <f>+Z10+AA11</f>
        <v>13.989108875781252</v>
      </c>
    </row>
    <row r="11" spans="1:27" s="17" customFormat="1" x14ac:dyDescent="0.25">
      <c r="A11" s="1" t="s">
        <v>11</v>
      </c>
      <c r="B11" s="8">
        <f t="shared" ref="B11:B42" si="0">SUM(E11:O11)</f>
        <v>147807843.12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3">
        <v>6792036.2199999997</v>
      </c>
      <c r="M11" s="23">
        <v>7303983.54</v>
      </c>
      <c r="N11" s="28">
        <f>SUM(E11:E11)+F11+G11+H11+I11+J11+K11+L11+M11</f>
        <v>73903921.560000002</v>
      </c>
      <c r="O11" s="8">
        <f t="shared" ref="O11" si="1">O12+O18+O28+O38+O46+O54+O64+O69+O72</f>
        <v>0</v>
      </c>
      <c r="R11" s="6">
        <v>1</v>
      </c>
      <c r="S11" s="6">
        <v>1.05</v>
      </c>
      <c r="T11" s="6">
        <f>+S11*1.05</f>
        <v>1.1025</v>
      </c>
      <c r="U11" s="6">
        <f t="shared" ref="U11:Y11" si="2">+T11*1.05</f>
        <v>1.1576250000000001</v>
      </c>
      <c r="V11" s="6">
        <f t="shared" si="2"/>
        <v>1.2155062500000002</v>
      </c>
      <c r="W11" s="6">
        <f t="shared" si="2"/>
        <v>1.2762815625000004</v>
      </c>
      <c r="X11" s="6">
        <f t="shared" si="2"/>
        <v>1.3400956406250004</v>
      </c>
      <c r="Y11" s="6">
        <f t="shared" si="2"/>
        <v>1.4071004226562505</v>
      </c>
      <c r="Z11" s="6">
        <v>1.48</v>
      </c>
      <c r="AA11" s="6">
        <f>+Z11*2</f>
        <v>2.96</v>
      </c>
    </row>
    <row r="12" spans="1:27" s="17" customFormat="1" ht="15" customHeight="1" x14ac:dyDescent="0.25">
      <c r="A12" s="2" t="s">
        <v>12</v>
      </c>
      <c r="B12" s="9">
        <f t="shared" si="0"/>
        <v>107665696.52</v>
      </c>
      <c r="C12" s="24">
        <v>84718018</v>
      </c>
      <c r="D12" s="24">
        <f t="shared" ref="D12:O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v>5238038.57</v>
      </c>
      <c r="M12" s="24">
        <v>5280802.3600000003</v>
      </c>
      <c r="N12" s="24">
        <f t="shared" ref="N12:N75" si="4">SUM(E12:E12)+F12+G12+H12+I12+J12+K12+L12+M12</f>
        <v>53832848.259999998</v>
      </c>
      <c r="O12" s="9">
        <f t="shared" si="3"/>
        <v>0</v>
      </c>
      <c r="R12" s="18"/>
    </row>
    <row r="13" spans="1:27" s="7" customFormat="1" x14ac:dyDescent="0.25">
      <c r="A13" s="3" t="s">
        <v>13</v>
      </c>
      <c r="B13" s="11">
        <f t="shared" si="0"/>
        <v>84524464.639999986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6">
        <v>4453261.6399999997</v>
      </c>
      <c r="M13" s="26">
        <v>4512433.33</v>
      </c>
      <c r="N13" s="24">
        <f t="shared" si="4"/>
        <v>42262232.319999993</v>
      </c>
      <c r="O13" s="11">
        <v>0</v>
      </c>
    </row>
    <row r="14" spans="1:27" s="7" customFormat="1" x14ac:dyDescent="0.25">
      <c r="A14" s="3" t="s">
        <v>14</v>
      </c>
      <c r="B14" s="11">
        <f t="shared" si="0"/>
        <v>10246866.66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6">
        <v>50000</v>
      </c>
      <c r="M14" s="26">
        <v>50000</v>
      </c>
      <c r="N14" s="24">
        <f t="shared" si="4"/>
        <v>5123433.33</v>
      </c>
      <c r="O14" s="11">
        <v>0</v>
      </c>
    </row>
    <row r="15" spans="1:27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4">
        <f t="shared" si="4"/>
        <v>0</v>
      </c>
      <c r="O15" s="11">
        <v>0</v>
      </c>
    </row>
    <row r="16" spans="1:27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4">
        <f t="shared" si="4"/>
        <v>0</v>
      </c>
      <c r="O16" s="11">
        <v>0</v>
      </c>
    </row>
    <row r="17" spans="1:15" s="7" customFormat="1" ht="30" x14ac:dyDescent="0.25">
      <c r="A17" s="3" t="s">
        <v>17</v>
      </c>
      <c r="B17" s="11">
        <f t="shared" si="0"/>
        <v>12894365.220000001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6">
        <v>734776.93</v>
      </c>
      <c r="M17" s="26">
        <v>718369.03</v>
      </c>
      <c r="N17" s="24">
        <f t="shared" si="4"/>
        <v>6447182.6100000003</v>
      </c>
      <c r="O17" s="11">
        <v>0</v>
      </c>
    </row>
    <row r="18" spans="1:15" s="17" customFormat="1" x14ac:dyDescent="0.25">
      <c r="A18" s="2" t="s">
        <v>18</v>
      </c>
      <c r="B18" s="9">
        <f t="shared" si="0"/>
        <v>33799252.32</v>
      </c>
      <c r="C18" s="24">
        <v>33851961</v>
      </c>
      <c r="D18" s="24">
        <f t="shared" ref="D18:O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v>1166654.25</v>
      </c>
      <c r="M18" s="24">
        <v>1646336.22</v>
      </c>
      <c r="N18" s="24">
        <f t="shared" si="4"/>
        <v>16899626.16</v>
      </c>
      <c r="O18" s="9">
        <f t="shared" si="5"/>
        <v>0</v>
      </c>
    </row>
    <row r="19" spans="1:15" s="7" customFormat="1" x14ac:dyDescent="0.25">
      <c r="A19" s="3" t="s">
        <v>19</v>
      </c>
      <c r="B19" s="11">
        <f t="shared" si="0"/>
        <v>4840690.4399999995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6">
        <v>285898.21999999997</v>
      </c>
      <c r="M19" s="26">
        <v>288310.28000000003</v>
      </c>
      <c r="N19" s="24">
        <f t="shared" si="4"/>
        <v>2420345.2199999997</v>
      </c>
      <c r="O19" s="11">
        <v>0</v>
      </c>
    </row>
    <row r="20" spans="1:15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4">
        <f t="shared" si="4"/>
        <v>0</v>
      </c>
      <c r="O20" s="11">
        <v>0</v>
      </c>
    </row>
    <row r="21" spans="1:15" s="7" customFormat="1" x14ac:dyDescent="0.25">
      <c r="A21" s="3" t="s">
        <v>21</v>
      </c>
      <c r="B21" s="11">
        <f t="shared" si="0"/>
        <v>421034.95999999996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6">
        <v>10948</v>
      </c>
      <c r="M21" s="26">
        <v>80075.48</v>
      </c>
      <c r="N21" s="24">
        <f t="shared" si="4"/>
        <v>210517.47999999998</v>
      </c>
      <c r="O21" s="11">
        <v>0</v>
      </c>
    </row>
    <row r="22" spans="1:15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4">
        <f t="shared" si="4"/>
        <v>0</v>
      </c>
      <c r="O22" s="11">
        <v>0</v>
      </c>
    </row>
    <row r="23" spans="1:15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4">
        <f t="shared" si="4"/>
        <v>5424099.4800000004</v>
      </c>
      <c r="O23" s="11">
        <v>0</v>
      </c>
    </row>
    <row r="24" spans="1:15" s="7" customFormat="1" x14ac:dyDescent="0.25">
      <c r="A24" s="3" t="s">
        <v>24</v>
      </c>
      <c r="B24" s="11">
        <f t="shared" si="0"/>
        <v>8143380.8800000008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6">
        <v>375398.36</v>
      </c>
      <c r="M24" s="26">
        <v>499679.9</v>
      </c>
      <c r="N24" s="24">
        <f t="shared" si="4"/>
        <v>4071690.4400000004</v>
      </c>
      <c r="O24" s="11">
        <v>0</v>
      </c>
    </row>
    <row r="25" spans="1:15" s="7" customFormat="1" ht="45" x14ac:dyDescent="0.25">
      <c r="A25" s="3" t="s">
        <v>25</v>
      </c>
      <c r="B25" s="11">
        <f t="shared" si="0"/>
        <v>509400.4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6">
        <v>0</v>
      </c>
      <c r="M25" s="26">
        <v>0</v>
      </c>
      <c r="N25" s="24">
        <f t="shared" si="4"/>
        <v>254700.2</v>
      </c>
      <c r="O25" s="11">
        <v>0</v>
      </c>
    </row>
    <row r="26" spans="1:15" s="7" customFormat="1" ht="30" x14ac:dyDescent="0.25">
      <c r="A26" s="3" t="s">
        <v>26</v>
      </c>
      <c r="B26" s="11">
        <f t="shared" si="0"/>
        <v>4128710.44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6">
        <v>49560</v>
      </c>
      <c r="M26" s="26">
        <v>77701.23</v>
      </c>
      <c r="N26" s="24">
        <f t="shared" si="4"/>
        <v>2064355.22</v>
      </c>
      <c r="O26" s="11">
        <v>0</v>
      </c>
    </row>
    <row r="27" spans="1:15" s="7" customFormat="1" ht="30" x14ac:dyDescent="0.25">
      <c r="A27" s="3" t="s">
        <v>27</v>
      </c>
      <c r="B27" s="11">
        <f t="shared" si="0"/>
        <v>4907836.2399999993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6">
        <v>444849.67</v>
      </c>
      <c r="M27" s="26">
        <v>700569.33</v>
      </c>
      <c r="N27" s="24">
        <f t="shared" si="4"/>
        <v>2453918.1199999996</v>
      </c>
      <c r="O27" s="11">
        <v>0</v>
      </c>
    </row>
    <row r="28" spans="1:15" s="17" customFormat="1" x14ac:dyDescent="0.25">
      <c r="A28" s="2" t="s">
        <v>28</v>
      </c>
      <c r="B28" s="9">
        <f t="shared" si="0"/>
        <v>5322181.12</v>
      </c>
      <c r="C28" s="24">
        <v>4663783</v>
      </c>
      <c r="D28" s="24">
        <f t="shared" ref="D28:O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v>358280</v>
      </c>
      <c r="M28" s="24">
        <v>350000</v>
      </c>
      <c r="N28" s="24">
        <f t="shared" si="4"/>
        <v>2661090.56</v>
      </c>
      <c r="O28" s="9">
        <f t="shared" si="6"/>
        <v>0</v>
      </c>
    </row>
    <row r="29" spans="1:15" s="7" customFormat="1" ht="30" x14ac:dyDescent="0.25">
      <c r="A29" s="3" t="s">
        <v>29</v>
      </c>
      <c r="B29" s="11">
        <f t="shared" si="0"/>
        <v>153262.26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6">
        <v>0</v>
      </c>
      <c r="M29" s="26">
        <v>0</v>
      </c>
      <c r="N29" s="24">
        <f t="shared" si="4"/>
        <v>76631.13</v>
      </c>
      <c r="O29" s="11">
        <v>0</v>
      </c>
    </row>
    <row r="30" spans="1:15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4">
        <f t="shared" si="4"/>
        <v>0</v>
      </c>
      <c r="O30" s="11">
        <v>0</v>
      </c>
    </row>
    <row r="31" spans="1:15" s="7" customFormat="1" ht="30" x14ac:dyDescent="0.25">
      <c r="A31" s="3" t="s">
        <v>31</v>
      </c>
      <c r="B31" s="11">
        <f t="shared" si="0"/>
        <v>81288.800000000003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6">
        <v>0</v>
      </c>
      <c r="M31" s="26">
        <v>0</v>
      </c>
      <c r="N31" s="24">
        <f t="shared" si="4"/>
        <v>40644.400000000001</v>
      </c>
      <c r="O31" s="11">
        <v>0</v>
      </c>
    </row>
    <row r="32" spans="1:15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4">
        <f t="shared" si="4"/>
        <v>0</v>
      </c>
      <c r="O32" s="11">
        <v>0</v>
      </c>
    </row>
    <row r="33" spans="1:15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4">
        <f t="shared" si="4"/>
        <v>0</v>
      </c>
      <c r="O33" s="11">
        <v>0</v>
      </c>
    </row>
    <row r="34" spans="1:15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4">
        <f t="shared" si="4"/>
        <v>0</v>
      </c>
      <c r="O34" s="11">
        <v>0</v>
      </c>
    </row>
    <row r="35" spans="1:15" s="7" customFormat="1" ht="30" x14ac:dyDescent="0.25">
      <c r="A35" s="3" t="s">
        <v>35</v>
      </c>
      <c r="B35" s="11">
        <f t="shared" si="0"/>
        <v>4900000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6">
        <v>350000</v>
      </c>
      <c r="M35" s="26">
        <v>350000</v>
      </c>
      <c r="N35" s="24">
        <f t="shared" si="4"/>
        <v>2450000</v>
      </c>
      <c r="O35" s="11">
        <v>0</v>
      </c>
    </row>
    <row r="36" spans="1:15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4">
        <f t="shared" si="4"/>
        <v>0</v>
      </c>
      <c r="O36" s="11">
        <v>0</v>
      </c>
    </row>
    <row r="37" spans="1:15" s="7" customFormat="1" x14ac:dyDescent="0.25">
      <c r="A37" s="3" t="s">
        <v>37</v>
      </c>
      <c r="B37" s="11">
        <f t="shared" si="0"/>
        <v>187630.06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6">
        <v>8280</v>
      </c>
      <c r="M37" s="26">
        <v>0</v>
      </c>
      <c r="N37" s="24">
        <f t="shared" si="4"/>
        <v>93815.03</v>
      </c>
      <c r="O37" s="11">
        <v>0</v>
      </c>
    </row>
    <row r="38" spans="1:15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:K38" si="10">SUM(J39:J45)</f>
        <v>0</v>
      </c>
      <c r="K38" s="24">
        <f t="shared" si="10"/>
        <v>0</v>
      </c>
      <c r="L38" s="24">
        <f t="shared" ref="L38:M38" si="11">SUM(L39:L45)</f>
        <v>0</v>
      </c>
      <c r="M38" s="24">
        <f t="shared" si="11"/>
        <v>0</v>
      </c>
      <c r="N38" s="24">
        <f t="shared" si="4"/>
        <v>0</v>
      </c>
      <c r="O38" s="9">
        <f t="shared" ref="O38" si="12">SUM(O39:O45)</f>
        <v>0</v>
      </c>
    </row>
    <row r="39" spans="1:15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4">
        <f t="shared" si="4"/>
        <v>0</v>
      </c>
      <c r="O39" s="11">
        <v>0</v>
      </c>
    </row>
    <row r="40" spans="1:15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4">
        <f t="shared" si="4"/>
        <v>0</v>
      </c>
      <c r="O40" s="11">
        <v>0</v>
      </c>
    </row>
    <row r="41" spans="1:15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4">
        <f t="shared" si="4"/>
        <v>0</v>
      </c>
      <c r="O41" s="11">
        <v>0</v>
      </c>
    </row>
    <row r="42" spans="1:15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4">
        <f t="shared" si="4"/>
        <v>0</v>
      </c>
      <c r="O42" s="11">
        <v>0</v>
      </c>
    </row>
    <row r="43" spans="1:15" s="7" customFormat="1" ht="30" x14ac:dyDescent="0.25">
      <c r="A43" s="3" t="s">
        <v>43</v>
      </c>
      <c r="B43" s="11">
        <f t="shared" ref="B43:B76" si="13">SUM(E43:O43)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4">
        <f t="shared" si="4"/>
        <v>0</v>
      </c>
      <c r="O43" s="11">
        <v>0</v>
      </c>
    </row>
    <row r="44" spans="1:15" s="7" customFormat="1" ht="30" x14ac:dyDescent="0.25">
      <c r="A44" s="3" t="s">
        <v>44</v>
      </c>
      <c r="B44" s="11">
        <f t="shared" si="13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4">
        <f t="shared" si="4"/>
        <v>0</v>
      </c>
      <c r="O44" s="11">
        <v>0</v>
      </c>
    </row>
    <row r="45" spans="1:15" s="7" customFormat="1" ht="30" x14ac:dyDescent="0.25">
      <c r="A45" s="3" t="s">
        <v>45</v>
      </c>
      <c r="B45" s="11">
        <f t="shared" si="13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4">
        <f t="shared" si="4"/>
        <v>0</v>
      </c>
      <c r="O45" s="11">
        <v>0</v>
      </c>
    </row>
    <row r="46" spans="1:15" s="17" customFormat="1" x14ac:dyDescent="0.25">
      <c r="A46" s="2" t="s">
        <v>46</v>
      </c>
      <c r="B46" s="9">
        <f t="shared" si="13"/>
        <v>0</v>
      </c>
      <c r="C46" s="24">
        <f t="shared" ref="C46:E46" si="14">SUM(C47:C53)</f>
        <v>0</v>
      </c>
      <c r="D46" s="24">
        <f t="shared" si="14"/>
        <v>0</v>
      </c>
      <c r="E46" s="24">
        <f t="shared" si="14"/>
        <v>0</v>
      </c>
      <c r="F46" s="24">
        <f t="shared" ref="F46:G46" si="15">SUM(F47:F53)</f>
        <v>0</v>
      </c>
      <c r="G46" s="24">
        <f t="shared" si="15"/>
        <v>0</v>
      </c>
      <c r="H46" s="24">
        <f t="shared" ref="H46:I46" si="16">SUM(H47:H53)</f>
        <v>0</v>
      </c>
      <c r="I46" s="24">
        <f t="shared" si="16"/>
        <v>0</v>
      </c>
      <c r="J46" s="24">
        <f t="shared" ref="J46:K46" si="17">SUM(J47:J53)</f>
        <v>0</v>
      </c>
      <c r="K46" s="24">
        <f t="shared" si="17"/>
        <v>0</v>
      </c>
      <c r="L46" s="24">
        <f t="shared" ref="L46:M46" si="18">SUM(L47:L53)</f>
        <v>0</v>
      </c>
      <c r="M46" s="24">
        <f t="shared" si="18"/>
        <v>0</v>
      </c>
      <c r="N46" s="24">
        <f t="shared" si="4"/>
        <v>0</v>
      </c>
      <c r="O46" s="9">
        <f t="shared" ref="O46" si="19">SUM(O47:O53)</f>
        <v>0</v>
      </c>
    </row>
    <row r="47" spans="1:15" s="7" customFormat="1" ht="30" x14ac:dyDescent="0.25">
      <c r="A47" s="3" t="s">
        <v>47</v>
      </c>
      <c r="B47" s="11">
        <f t="shared" si="13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4">
        <f t="shared" si="4"/>
        <v>0</v>
      </c>
      <c r="O47" s="11">
        <v>0</v>
      </c>
    </row>
    <row r="48" spans="1:15" s="7" customFormat="1" ht="30" x14ac:dyDescent="0.25">
      <c r="A48" s="3" t="s">
        <v>48</v>
      </c>
      <c r="B48" s="11">
        <f t="shared" si="13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4">
        <f t="shared" si="4"/>
        <v>0</v>
      </c>
      <c r="O48" s="11">
        <v>0</v>
      </c>
    </row>
    <row r="49" spans="1:15" s="7" customFormat="1" ht="30" x14ac:dyDescent="0.25">
      <c r="A49" s="3" t="s">
        <v>49</v>
      </c>
      <c r="B49" s="11">
        <f t="shared" si="13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4">
        <f t="shared" si="4"/>
        <v>0</v>
      </c>
      <c r="O49" s="11">
        <v>0</v>
      </c>
    </row>
    <row r="50" spans="1:15" s="7" customFormat="1" ht="30" x14ac:dyDescent="0.25">
      <c r="A50" s="3" t="s">
        <v>50</v>
      </c>
      <c r="B50" s="11">
        <f t="shared" si="13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4">
        <f t="shared" si="4"/>
        <v>0</v>
      </c>
      <c r="O50" s="11">
        <v>0</v>
      </c>
    </row>
    <row r="51" spans="1:15" s="7" customFormat="1" ht="30" x14ac:dyDescent="0.25">
      <c r="A51" s="3" t="s">
        <v>51</v>
      </c>
      <c r="B51" s="11">
        <f t="shared" si="13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4">
        <f t="shared" si="4"/>
        <v>0</v>
      </c>
      <c r="O51" s="11">
        <v>0</v>
      </c>
    </row>
    <row r="52" spans="1:15" s="7" customFormat="1" ht="30" x14ac:dyDescent="0.25">
      <c r="A52" s="3" t="s">
        <v>52</v>
      </c>
      <c r="B52" s="11">
        <f t="shared" si="13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4">
        <f t="shared" si="4"/>
        <v>0</v>
      </c>
      <c r="O52" s="11">
        <v>0</v>
      </c>
    </row>
    <row r="53" spans="1:15" s="7" customFormat="1" ht="30" x14ac:dyDescent="0.25">
      <c r="A53" s="3" t="s">
        <v>53</v>
      </c>
      <c r="B53" s="11">
        <f t="shared" si="13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4">
        <f t="shared" si="4"/>
        <v>0</v>
      </c>
      <c r="O53" s="11">
        <v>0</v>
      </c>
    </row>
    <row r="54" spans="1:15" s="17" customFormat="1" ht="30" x14ac:dyDescent="0.25">
      <c r="A54" s="2" t="s">
        <v>54</v>
      </c>
      <c r="B54" s="9">
        <f t="shared" si="13"/>
        <v>320713.2</v>
      </c>
      <c r="C54" s="24">
        <f t="shared" ref="C54:O54" si="20">SUM(C55:C63)</f>
        <v>150000</v>
      </c>
      <c r="D54" s="24">
        <f t="shared" si="20"/>
        <v>0</v>
      </c>
      <c r="E54" s="24">
        <f t="shared" si="20"/>
        <v>0</v>
      </c>
      <c r="F54" s="24">
        <f t="shared" ref="F54:G54" si="21">SUM(F55:F63)</f>
        <v>0</v>
      </c>
      <c r="G54" s="24">
        <f t="shared" si="21"/>
        <v>0</v>
      </c>
      <c r="H54" s="24">
        <f t="shared" ref="H54:I54" si="22">SUM(H55:H63)</f>
        <v>0</v>
      </c>
      <c r="I54" s="24">
        <f t="shared" si="22"/>
        <v>0</v>
      </c>
      <c r="J54" s="24">
        <v>104448.2</v>
      </c>
      <c r="K54" s="24">
        <v>0</v>
      </c>
      <c r="L54" s="24">
        <v>29063.4</v>
      </c>
      <c r="M54" s="24">
        <v>26845</v>
      </c>
      <c r="N54" s="24">
        <f t="shared" si="4"/>
        <v>160356.6</v>
      </c>
      <c r="O54" s="9">
        <f t="shared" si="20"/>
        <v>0</v>
      </c>
    </row>
    <row r="55" spans="1:15" s="7" customFormat="1" x14ac:dyDescent="0.25">
      <c r="A55" s="3" t="s">
        <v>55</v>
      </c>
      <c r="B55" s="11">
        <f t="shared" si="13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4">
        <f t="shared" si="4"/>
        <v>0</v>
      </c>
      <c r="O55" s="11">
        <v>0</v>
      </c>
    </row>
    <row r="56" spans="1:15" s="7" customFormat="1" ht="30" x14ac:dyDescent="0.25">
      <c r="A56" s="3" t="s">
        <v>56</v>
      </c>
      <c r="B56" s="11">
        <f t="shared" si="13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4">
        <f t="shared" si="4"/>
        <v>0</v>
      </c>
      <c r="O56" s="11">
        <v>0</v>
      </c>
    </row>
    <row r="57" spans="1:15" s="7" customFormat="1" ht="30" x14ac:dyDescent="0.25">
      <c r="A57" s="3" t="s">
        <v>57</v>
      </c>
      <c r="B57" s="11">
        <f t="shared" si="13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4">
        <f t="shared" si="4"/>
        <v>0</v>
      </c>
      <c r="O57" s="11">
        <v>0</v>
      </c>
    </row>
    <row r="58" spans="1:15" s="7" customFormat="1" ht="30" x14ac:dyDescent="0.25">
      <c r="A58" s="3" t="s">
        <v>58</v>
      </c>
      <c r="B58" s="11">
        <f t="shared" si="13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4">
        <f t="shared" si="4"/>
        <v>0</v>
      </c>
      <c r="O58" s="11">
        <v>0</v>
      </c>
    </row>
    <row r="59" spans="1:15" s="7" customFormat="1" ht="30" x14ac:dyDescent="0.25">
      <c r="A59" s="3" t="s">
        <v>59</v>
      </c>
      <c r="B59" s="11">
        <f t="shared" si="13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4">
        <f t="shared" si="4"/>
        <v>0</v>
      </c>
      <c r="O59" s="11">
        <v>0</v>
      </c>
    </row>
    <row r="60" spans="1:15" s="7" customFormat="1" x14ac:dyDescent="0.25">
      <c r="A60" s="3" t="s">
        <v>60</v>
      </c>
      <c r="B60" s="11">
        <f t="shared" si="13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4">
        <f t="shared" si="4"/>
        <v>0</v>
      </c>
      <c r="O60" s="11">
        <v>0</v>
      </c>
    </row>
    <row r="61" spans="1:15" s="7" customFormat="1" x14ac:dyDescent="0.25">
      <c r="A61" s="3" t="s">
        <v>61</v>
      </c>
      <c r="B61" s="11">
        <f t="shared" si="13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4">
        <f t="shared" si="4"/>
        <v>0</v>
      </c>
      <c r="O61" s="11">
        <v>0</v>
      </c>
    </row>
    <row r="62" spans="1:15" s="7" customFormat="1" x14ac:dyDescent="0.25">
      <c r="A62" s="3" t="s">
        <v>62</v>
      </c>
      <c r="B62" s="11">
        <f t="shared" si="13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4">
        <f t="shared" si="4"/>
        <v>0</v>
      </c>
      <c r="O62" s="11">
        <v>0</v>
      </c>
    </row>
    <row r="63" spans="1:15" s="7" customFormat="1" ht="30" x14ac:dyDescent="0.25">
      <c r="A63" s="3" t="s">
        <v>63</v>
      </c>
      <c r="B63" s="11">
        <f t="shared" si="13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4">
        <f t="shared" si="4"/>
        <v>0</v>
      </c>
      <c r="O63" s="11">
        <v>0</v>
      </c>
    </row>
    <row r="64" spans="1:15" s="17" customFormat="1" x14ac:dyDescent="0.25">
      <c r="A64" s="2" t="s">
        <v>64</v>
      </c>
      <c r="B64" s="9">
        <f t="shared" si="13"/>
        <v>0</v>
      </c>
      <c r="C64" s="24">
        <f t="shared" ref="C64:E64" si="23">SUM(C65:C68)</f>
        <v>0</v>
      </c>
      <c r="D64" s="24">
        <f t="shared" si="23"/>
        <v>0</v>
      </c>
      <c r="E64" s="24">
        <f t="shared" si="23"/>
        <v>0</v>
      </c>
      <c r="F64" s="24">
        <f t="shared" ref="F64:G64" si="24">SUM(F65:F68)</f>
        <v>0</v>
      </c>
      <c r="G64" s="24">
        <f t="shared" si="24"/>
        <v>0</v>
      </c>
      <c r="H64" s="24">
        <f t="shared" ref="H64:I64" si="25">SUM(H65:H68)</f>
        <v>0</v>
      </c>
      <c r="I64" s="24">
        <f t="shared" si="25"/>
        <v>0</v>
      </c>
      <c r="J64" s="24">
        <f t="shared" ref="J64:K64" si="26">SUM(J65:J68)</f>
        <v>0</v>
      </c>
      <c r="K64" s="24">
        <f t="shared" si="26"/>
        <v>0</v>
      </c>
      <c r="L64" s="24">
        <f t="shared" ref="L64:M64" si="27">SUM(L65:L68)</f>
        <v>0</v>
      </c>
      <c r="M64" s="24">
        <f t="shared" si="27"/>
        <v>0</v>
      </c>
      <c r="N64" s="24">
        <f t="shared" si="4"/>
        <v>0</v>
      </c>
      <c r="O64" s="9">
        <f t="shared" ref="O64" si="28">SUM(O65:O68)</f>
        <v>0</v>
      </c>
    </row>
    <row r="65" spans="1:15" s="7" customFormat="1" x14ac:dyDescent="0.25">
      <c r="A65" s="3" t="s">
        <v>65</v>
      </c>
      <c r="B65" s="11">
        <f t="shared" si="13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4">
        <f t="shared" si="4"/>
        <v>0</v>
      </c>
      <c r="O65" s="11">
        <v>0</v>
      </c>
    </row>
    <row r="66" spans="1:15" s="7" customFormat="1" x14ac:dyDescent="0.25">
      <c r="A66" s="3" t="s">
        <v>66</v>
      </c>
      <c r="B66" s="11">
        <f t="shared" si="13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4">
        <f t="shared" si="4"/>
        <v>0</v>
      </c>
      <c r="O66" s="11">
        <v>0</v>
      </c>
    </row>
    <row r="67" spans="1:15" s="7" customFormat="1" ht="30" x14ac:dyDescent="0.25">
      <c r="A67" s="3" t="s">
        <v>67</v>
      </c>
      <c r="B67" s="11">
        <f t="shared" si="13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4">
        <f t="shared" si="4"/>
        <v>0</v>
      </c>
      <c r="O67" s="11">
        <v>0</v>
      </c>
    </row>
    <row r="68" spans="1:15" s="7" customFormat="1" ht="45" x14ac:dyDescent="0.25">
      <c r="A68" s="3" t="s">
        <v>68</v>
      </c>
      <c r="B68" s="11">
        <f t="shared" si="13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4">
        <f t="shared" si="4"/>
        <v>0</v>
      </c>
      <c r="O68" s="11">
        <v>0</v>
      </c>
    </row>
    <row r="69" spans="1:15" s="17" customFormat="1" ht="30" x14ac:dyDescent="0.25">
      <c r="A69" s="2" t="s">
        <v>69</v>
      </c>
      <c r="B69" s="9">
        <f t="shared" si="13"/>
        <v>0</v>
      </c>
      <c r="C69" s="24">
        <f t="shared" ref="C69:E69" si="29">SUM(C70:C71)</f>
        <v>0</v>
      </c>
      <c r="D69" s="24">
        <f t="shared" si="29"/>
        <v>0</v>
      </c>
      <c r="E69" s="24">
        <f t="shared" si="29"/>
        <v>0</v>
      </c>
      <c r="F69" s="24">
        <f t="shared" ref="F69:G69" si="30">SUM(F70:F71)</f>
        <v>0</v>
      </c>
      <c r="G69" s="24">
        <f t="shared" si="30"/>
        <v>0</v>
      </c>
      <c r="H69" s="24">
        <f t="shared" ref="H69:I69" si="31">SUM(H70:H71)</f>
        <v>0</v>
      </c>
      <c r="I69" s="24">
        <f t="shared" si="31"/>
        <v>0</v>
      </c>
      <c r="J69" s="24">
        <f t="shared" ref="J69:K69" si="32">SUM(J70:J71)</f>
        <v>0</v>
      </c>
      <c r="K69" s="24">
        <f t="shared" si="32"/>
        <v>0</v>
      </c>
      <c r="L69" s="24">
        <f t="shared" ref="L69:M69" si="33">SUM(L70:L71)</f>
        <v>0</v>
      </c>
      <c r="M69" s="24">
        <f t="shared" si="33"/>
        <v>0</v>
      </c>
      <c r="N69" s="24">
        <f t="shared" si="4"/>
        <v>0</v>
      </c>
      <c r="O69" s="9">
        <f t="shared" ref="O69" si="34">SUM(O70:O71)</f>
        <v>0</v>
      </c>
    </row>
    <row r="70" spans="1:15" s="7" customFormat="1" x14ac:dyDescent="0.25">
      <c r="A70" s="3" t="s">
        <v>70</v>
      </c>
      <c r="B70" s="11">
        <f t="shared" si="13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4">
        <f t="shared" si="4"/>
        <v>0</v>
      </c>
      <c r="O70" s="11">
        <v>0</v>
      </c>
    </row>
    <row r="71" spans="1:15" s="7" customFormat="1" ht="30" x14ac:dyDescent="0.25">
      <c r="A71" s="3" t="s">
        <v>71</v>
      </c>
      <c r="B71" s="11">
        <f t="shared" si="13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4">
        <f t="shared" si="4"/>
        <v>0</v>
      </c>
      <c r="O71" s="11">
        <v>0</v>
      </c>
    </row>
    <row r="72" spans="1:15" s="17" customFormat="1" x14ac:dyDescent="0.25">
      <c r="A72" s="2" t="s">
        <v>72</v>
      </c>
      <c r="B72" s="9">
        <f t="shared" si="13"/>
        <v>0</v>
      </c>
      <c r="C72" s="24">
        <f t="shared" ref="C72:E72" si="35">SUM(C73:C75)</f>
        <v>0</v>
      </c>
      <c r="D72" s="24">
        <f t="shared" si="35"/>
        <v>0</v>
      </c>
      <c r="E72" s="24">
        <f t="shared" si="35"/>
        <v>0</v>
      </c>
      <c r="F72" s="24">
        <f t="shared" ref="F72:G72" si="36">SUM(F73:F75)</f>
        <v>0</v>
      </c>
      <c r="G72" s="24">
        <f t="shared" si="36"/>
        <v>0</v>
      </c>
      <c r="H72" s="24">
        <f t="shared" ref="H72:I72" si="37">SUM(H73:H75)</f>
        <v>0</v>
      </c>
      <c r="I72" s="24">
        <f t="shared" si="37"/>
        <v>0</v>
      </c>
      <c r="J72" s="24">
        <f t="shared" ref="J72:K72" si="38">SUM(J73:J75)</f>
        <v>0</v>
      </c>
      <c r="K72" s="24">
        <f t="shared" si="38"/>
        <v>0</v>
      </c>
      <c r="L72" s="24">
        <f t="shared" ref="L72:M72" si="39">SUM(L73:L75)</f>
        <v>0</v>
      </c>
      <c r="M72" s="24">
        <f t="shared" si="39"/>
        <v>0</v>
      </c>
      <c r="N72" s="24">
        <f t="shared" si="4"/>
        <v>0</v>
      </c>
      <c r="O72" s="9">
        <f t="shared" ref="O72" si="40">SUM(O73:O75)</f>
        <v>0</v>
      </c>
    </row>
    <row r="73" spans="1:15" s="7" customFormat="1" ht="30" x14ac:dyDescent="0.25">
      <c r="A73" s="3" t="s">
        <v>73</v>
      </c>
      <c r="B73" s="11">
        <f t="shared" si="13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4">
        <f t="shared" si="4"/>
        <v>0</v>
      </c>
      <c r="O73" s="11">
        <v>0</v>
      </c>
    </row>
    <row r="74" spans="1:15" s="7" customFormat="1" ht="30" x14ac:dyDescent="0.25">
      <c r="A74" s="3" t="s">
        <v>74</v>
      </c>
      <c r="B74" s="11">
        <f t="shared" si="13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4">
        <f t="shared" si="4"/>
        <v>0</v>
      </c>
      <c r="O74" s="11">
        <v>0</v>
      </c>
    </row>
    <row r="75" spans="1:15" s="7" customFormat="1" ht="30" x14ac:dyDescent="0.25">
      <c r="A75" s="3" t="s">
        <v>75</v>
      </c>
      <c r="B75" s="11">
        <f t="shared" si="13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4">
        <f t="shared" si="4"/>
        <v>0</v>
      </c>
      <c r="O75" s="11">
        <v>0</v>
      </c>
    </row>
    <row r="76" spans="1:15" s="7" customFormat="1" x14ac:dyDescent="0.25">
      <c r="A76" s="4" t="s">
        <v>76</v>
      </c>
      <c r="B76" s="12">
        <f t="shared" si="13"/>
        <v>147807843.12</v>
      </c>
      <c r="C76" s="27">
        <f>C11</f>
        <v>130378735</v>
      </c>
      <c r="D76" s="27">
        <f t="shared" ref="D76" si="41">D11</f>
        <v>0</v>
      </c>
      <c r="E76" s="27">
        <f t="shared" ref="E76:J76" si="42">E11</f>
        <v>7266223.6600000001</v>
      </c>
      <c r="F76" s="27">
        <f t="shared" si="42"/>
        <v>6864031.9699999997</v>
      </c>
      <c r="G76" s="27">
        <f t="shared" si="42"/>
        <v>6427446.7599999998</v>
      </c>
      <c r="H76" s="27">
        <f t="shared" si="42"/>
        <v>11841936.32</v>
      </c>
      <c r="I76" s="27">
        <f t="shared" si="42"/>
        <v>12531385.32</v>
      </c>
      <c r="J76" s="27">
        <f t="shared" si="42"/>
        <v>7864852.54</v>
      </c>
      <c r="K76" s="27">
        <f t="shared" ref="K76:L76" si="43">K11</f>
        <v>7012025.2300000004</v>
      </c>
      <c r="L76" s="27">
        <f t="shared" si="43"/>
        <v>6792036.2199999997</v>
      </c>
      <c r="M76" s="27">
        <f t="shared" ref="M76" si="44">M11</f>
        <v>7303983.54</v>
      </c>
      <c r="N76" s="27">
        <f t="shared" ref="N76:N89" si="45">SUM(E76:E76)+F76+G76+H76+I76+J76+K76+L76+M76</f>
        <v>73903921.560000002</v>
      </c>
      <c r="O76" s="12">
        <f t="shared" ref="O76" si="46">O11</f>
        <v>0</v>
      </c>
    </row>
    <row r="77" spans="1:15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11"/>
      <c r="M77" s="11"/>
      <c r="N77" s="38">
        <f t="shared" si="45"/>
        <v>0</v>
      </c>
      <c r="O77" s="10"/>
    </row>
    <row r="78" spans="1:15" s="7" customFormat="1" x14ac:dyDescent="0.25">
      <c r="A78" s="1" t="s">
        <v>77</v>
      </c>
      <c r="B78" s="8">
        <f t="shared" ref="B78:B87" si="47">SUM(E78:O78)</f>
        <v>0</v>
      </c>
      <c r="C78" s="35">
        <f t="shared" ref="C78:D78" si="48">C79+C82+C85</f>
        <v>0</v>
      </c>
      <c r="D78" s="35">
        <f t="shared" si="48"/>
        <v>0</v>
      </c>
      <c r="E78" s="8">
        <f t="shared" ref="E78:K78" si="49">E79+E82+E85</f>
        <v>0</v>
      </c>
      <c r="F78" s="8">
        <f t="shared" si="49"/>
        <v>0</v>
      </c>
      <c r="G78" s="8">
        <f t="shared" si="49"/>
        <v>0</v>
      </c>
      <c r="H78" s="8">
        <f t="shared" si="49"/>
        <v>0</v>
      </c>
      <c r="I78" s="8">
        <f t="shared" si="49"/>
        <v>0</v>
      </c>
      <c r="J78" s="8">
        <f t="shared" si="49"/>
        <v>0</v>
      </c>
      <c r="K78" s="8">
        <f t="shared" si="49"/>
        <v>0</v>
      </c>
      <c r="L78" s="8">
        <f t="shared" ref="L78:M78" si="50">L79+L82+L85</f>
        <v>0</v>
      </c>
      <c r="M78" s="8">
        <f t="shared" si="50"/>
        <v>0</v>
      </c>
      <c r="N78" s="35">
        <f t="shared" si="45"/>
        <v>0</v>
      </c>
      <c r="O78" s="8">
        <f t="shared" ref="O78" si="51">O79+O82+O85</f>
        <v>0</v>
      </c>
    </row>
    <row r="79" spans="1:15" s="17" customFormat="1" ht="15" customHeight="1" x14ac:dyDescent="0.25">
      <c r="A79" s="2" t="s">
        <v>78</v>
      </c>
      <c r="B79" s="9">
        <f t="shared" si="47"/>
        <v>0</v>
      </c>
      <c r="C79" s="36">
        <f t="shared" ref="C79:D79" si="52">SUM(C80:C81)</f>
        <v>0</v>
      </c>
      <c r="D79" s="36">
        <f t="shared" si="52"/>
        <v>0</v>
      </c>
      <c r="E79" s="9">
        <f t="shared" ref="E79:K79" si="53">SUM(E80:E81)</f>
        <v>0</v>
      </c>
      <c r="F79" s="9">
        <f t="shared" si="53"/>
        <v>0</v>
      </c>
      <c r="G79" s="9">
        <f t="shared" si="53"/>
        <v>0</v>
      </c>
      <c r="H79" s="9">
        <f t="shared" si="53"/>
        <v>0</v>
      </c>
      <c r="I79" s="9">
        <f t="shared" si="53"/>
        <v>0</v>
      </c>
      <c r="J79" s="9">
        <f t="shared" si="53"/>
        <v>0</v>
      </c>
      <c r="K79" s="9">
        <f t="shared" si="53"/>
        <v>0</v>
      </c>
      <c r="L79" s="9">
        <f t="shared" ref="L79:M79" si="54">SUM(L80:L81)</f>
        <v>0</v>
      </c>
      <c r="M79" s="9">
        <f t="shared" si="54"/>
        <v>0</v>
      </c>
      <c r="N79" s="36">
        <f t="shared" si="45"/>
        <v>0</v>
      </c>
      <c r="O79" s="9">
        <f t="shared" ref="O79" si="55">SUM(O80:O81)</f>
        <v>0</v>
      </c>
    </row>
    <row r="80" spans="1:15" s="7" customFormat="1" ht="30" x14ac:dyDescent="0.25">
      <c r="A80" s="3" t="s">
        <v>79</v>
      </c>
      <c r="B80" s="11">
        <f t="shared" si="47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34">
        <f t="shared" si="45"/>
        <v>0</v>
      </c>
      <c r="O80" s="11">
        <v>0</v>
      </c>
    </row>
    <row r="81" spans="1:15" s="7" customFormat="1" ht="30" x14ac:dyDescent="0.25">
      <c r="A81" s="3" t="s">
        <v>80</v>
      </c>
      <c r="B81" s="11">
        <f t="shared" si="47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34">
        <f t="shared" si="45"/>
        <v>0</v>
      </c>
      <c r="O81" s="11">
        <v>0</v>
      </c>
    </row>
    <row r="82" spans="1:15" s="17" customFormat="1" x14ac:dyDescent="0.25">
      <c r="A82" s="2" t="s">
        <v>81</v>
      </c>
      <c r="B82" s="9">
        <f t="shared" si="47"/>
        <v>0</v>
      </c>
      <c r="C82" s="36">
        <f t="shared" ref="C82:D82" si="56">SUM(C83:C84)</f>
        <v>0</v>
      </c>
      <c r="D82" s="36">
        <f t="shared" si="56"/>
        <v>0</v>
      </c>
      <c r="E82" s="9">
        <f t="shared" ref="E82:K82" si="57">SUM(E83:E84)</f>
        <v>0</v>
      </c>
      <c r="F82" s="9">
        <f t="shared" si="57"/>
        <v>0</v>
      </c>
      <c r="G82" s="9">
        <f t="shared" si="57"/>
        <v>0</v>
      </c>
      <c r="H82" s="9">
        <f t="shared" si="57"/>
        <v>0</v>
      </c>
      <c r="I82" s="9">
        <f t="shared" si="57"/>
        <v>0</v>
      </c>
      <c r="J82" s="9">
        <f t="shared" si="57"/>
        <v>0</v>
      </c>
      <c r="K82" s="9">
        <f t="shared" si="57"/>
        <v>0</v>
      </c>
      <c r="L82" s="9">
        <f t="shared" ref="L82:M82" si="58">SUM(L83:L84)</f>
        <v>0</v>
      </c>
      <c r="M82" s="9">
        <f t="shared" si="58"/>
        <v>0</v>
      </c>
      <c r="N82" s="36">
        <f t="shared" si="45"/>
        <v>0</v>
      </c>
      <c r="O82" s="9">
        <f t="shared" ref="O82" si="59">SUM(O83:O84)</f>
        <v>0</v>
      </c>
    </row>
    <row r="83" spans="1:15" s="7" customFormat="1" ht="30" x14ac:dyDescent="0.25">
      <c r="A83" s="3" t="s">
        <v>82</v>
      </c>
      <c r="B83" s="11">
        <f t="shared" si="47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34">
        <f t="shared" si="45"/>
        <v>0</v>
      </c>
      <c r="O83" s="11">
        <v>0</v>
      </c>
    </row>
    <row r="84" spans="1:15" s="7" customFormat="1" ht="30" x14ac:dyDescent="0.25">
      <c r="A84" s="3" t="s">
        <v>83</v>
      </c>
      <c r="B84" s="11">
        <f t="shared" si="47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34">
        <f t="shared" si="45"/>
        <v>0</v>
      </c>
      <c r="O84" s="11">
        <v>0</v>
      </c>
    </row>
    <row r="85" spans="1:15" s="17" customFormat="1" ht="15" customHeight="1" x14ac:dyDescent="0.25">
      <c r="A85" s="2" t="s">
        <v>84</v>
      </c>
      <c r="B85" s="9">
        <f t="shared" si="47"/>
        <v>0</v>
      </c>
      <c r="C85" s="36">
        <f t="shared" ref="C85:D85" si="60">SUM(C86)</f>
        <v>0</v>
      </c>
      <c r="D85" s="36">
        <f t="shared" si="60"/>
        <v>0</v>
      </c>
      <c r="E85" s="9">
        <f t="shared" ref="E85:M85" si="61">SUM(E86)</f>
        <v>0</v>
      </c>
      <c r="F85" s="9">
        <f t="shared" si="61"/>
        <v>0</v>
      </c>
      <c r="G85" s="9">
        <f t="shared" si="61"/>
        <v>0</v>
      </c>
      <c r="H85" s="9">
        <f t="shared" si="61"/>
        <v>0</v>
      </c>
      <c r="I85" s="9">
        <f t="shared" si="61"/>
        <v>0</v>
      </c>
      <c r="J85" s="9">
        <f t="shared" si="61"/>
        <v>0</v>
      </c>
      <c r="K85" s="9">
        <f t="shared" si="61"/>
        <v>0</v>
      </c>
      <c r="L85" s="9">
        <f t="shared" si="61"/>
        <v>0</v>
      </c>
      <c r="M85" s="9">
        <f t="shared" si="61"/>
        <v>0</v>
      </c>
      <c r="N85" s="36">
        <f t="shared" si="45"/>
        <v>0</v>
      </c>
      <c r="O85" s="9">
        <f t="shared" ref="O85" si="62">SUM(O86)</f>
        <v>0</v>
      </c>
    </row>
    <row r="86" spans="1:15" s="7" customFormat="1" ht="30" x14ac:dyDescent="0.25">
      <c r="A86" s="3" t="s">
        <v>85</v>
      </c>
      <c r="B86" s="11">
        <f t="shared" si="47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34">
        <f t="shared" si="45"/>
        <v>0</v>
      </c>
      <c r="O86" s="11">
        <v>0</v>
      </c>
    </row>
    <row r="87" spans="1:15" s="7" customFormat="1" x14ac:dyDescent="0.25">
      <c r="A87" s="4" t="s">
        <v>86</v>
      </c>
      <c r="B87" s="12">
        <f t="shared" si="47"/>
        <v>0</v>
      </c>
      <c r="C87" s="37">
        <f t="shared" ref="C87:D87" si="63">C78</f>
        <v>0</v>
      </c>
      <c r="D87" s="37">
        <f t="shared" si="63"/>
        <v>0</v>
      </c>
      <c r="E87" s="12">
        <f t="shared" ref="E87:J87" si="64">E78</f>
        <v>0</v>
      </c>
      <c r="F87" s="12">
        <f t="shared" si="64"/>
        <v>0</v>
      </c>
      <c r="G87" s="12">
        <f t="shared" si="64"/>
        <v>0</v>
      </c>
      <c r="H87" s="12">
        <f t="shared" si="64"/>
        <v>0</v>
      </c>
      <c r="I87" s="12">
        <f t="shared" si="64"/>
        <v>0</v>
      </c>
      <c r="J87" s="12">
        <f t="shared" si="64"/>
        <v>0</v>
      </c>
      <c r="K87" s="12">
        <f t="shared" ref="K87:L87" si="65">K78</f>
        <v>0</v>
      </c>
      <c r="L87" s="12">
        <f t="shared" si="65"/>
        <v>0</v>
      </c>
      <c r="M87" s="12">
        <f t="shared" ref="M87" si="66">M78</f>
        <v>0</v>
      </c>
      <c r="N87" s="37">
        <f t="shared" si="45"/>
        <v>0</v>
      </c>
      <c r="O87" s="12">
        <f t="shared" ref="O87" si="67">O78</f>
        <v>0</v>
      </c>
    </row>
    <row r="88" spans="1:15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3">
        <f t="shared" si="45"/>
        <v>0</v>
      </c>
      <c r="O88" s="41"/>
    </row>
    <row r="89" spans="1:15" s="7" customFormat="1" ht="31.5" x14ac:dyDescent="0.25">
      <c r="A89" s="5" t="s">
        <v>87</v>
      </c>
      <c r="B89" s="13">
        <f>SUM(E89:O89)</f>
        <v>147807843.12</v>
      </c>
      <c r="C89" s="39">
        <f>C76+C87</f>
        <v>130378735</v>
      </c>
      <c r="D89" s="39">
        <f t="shared" ref="D89" si="68">D76+D87</f>
        <v>0</v>
      </c>
      <c r="E89" s="14">
        <f t="shared" ref="E89:J89" si="69">E76+E87</f>
        <v>7266223.6600000001</v>
      </c>
      <c r="F89" s="14">
        <f t="shared" si="69"/>
        <v>6864031.9699999997</v>
      </c>
      <c r="G89" s="14">
        <f t="shared" si="69"/>
        <v>6427446.7599999998</v>
      </c>
      <c r="H89" s="14">
        <f t="shared" si="69"/>
        <v>11841936.32</v>
      </c>
      <c r="I89" s="14">
        <f t="shared" si="69"/>
        <v>12531385.32</v>
      </c>
      <c r="J89" s="14">
        <f t="shared" si="69"/>
        <v>7864852.54</v>
      </c>
      <c r="K89" s="14">
        <f t="shared" ref="K89:L89" si="70">K76+K87</f>
        <v>7012025.2300000004</v>
      </c>
      <c r="L89" s="14">
        <f t="shared" si="70"/>
        <v>6792036.2199999997</v>
      </c>
      <c r="M89" s="14">
        <f t="shared" ref="M89" si="71">M76+M87</f>
        <v>7303983.54</v>
      </c>
      <c r="N89" s="39">
        <f t="shared" si="45"/>
        <v>73903921.560000002</v>
      </c>
      <c r="O89" s="14">
        <f t="shared" ref="O89" si="72">O76+O87</f>
        <v>0</v>
      </c>
    </row>
    <row r="90" spans="1:15" x14ac:dyDescent="0.25">
      <c r="A90" t="s">
        <v>88</v>
      </c>
    </row>
    <row r="91" spans="1:15" x14ac:dyDescent="0.25">
      <c r="A91" t="s">
        <v>89</v>
      </c>
    </row>
    <row r="92" spans="1:15" x14ac:dyDescent="0.25">
      <c r="A92" t="s">
        <v>90</v>
      </c>
    </row>
    <row r="93" spans="1:15" x14ac:dyDescent="0.25">
      <c r="A93" t="s">
        <v>6</v>
      </c>
    </row>
    <row r="94" spans="1:15" x14ac:dyDescent="0.25">
      <c r="A94" t="s">
        <v>91</v>
      </c>
    </row>
    <row r="95" spans="1:15" x14ac:dyDescent="0.25">
      <c r="A95" t="s">
        <v>92</v>
      </c>
      <c r="N95" s="32"/>
    </row>
    <row r="96" spans="1:15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O1"/>
    <mergeCell ref="A8:O8"/>
    <mergeCell ref="A9:O9"/>
    <mergeCell ref="A2:N5"/>
    <mergeCell ref="A7:N7"/>
  </mergeCells>
  <printOptions horizontalCentered="1"/>
  <pageMargins left="0.39370078740157483" right="0.39370078740157483" top="7.874015748031496E-2" bottom="7.874015748031496E-2" header="0" footer="0.31496062992125984"/>
  <pageSetup scale="60" fitToHeight="0" orientation="landscape" r:id="rId1"/>
  <rowBreaks count="2" manualBreakCount="2">
    <brk id="46" max="13" man="1"/>
    <brk id="6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(2024-09)</vt:lpstr>
      <vt:lpstr>'Plantilla Ejecución (2024-09)'!Área_de_impresión</vt:lpstr>
      <vt:lpstr>'Plantilla Ejecución (2024-09)'!Títulos_a_imprimir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2024-10-16T12:44:16Z</cp:lastPrinted>
  <dcterms:created xsi:type="dcterms:W3CDTF">2018-04-17T18:57:16Z</dcterms:created>
  <dcterms:modified xsi:type="dcterms:W3CDTF">2024-10-16T12:44:18Z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