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35" documentId="8_{C84B3B51-1E83-42FD-9D8D-EFCC94488AD9}" xr6:coauthVersionLast="47" xr6:coauthVersionMax="47" xr10:uidLastSave="{22766F9D-D735-4181-800B-73F5C72A4D90}"/>
  <bookViews>
    <workbookView xWindow="-120" yWindow="-120" windowWidth="29040" windowHeight="15720" tabRatio="881" xr2:uid="{00000000-000D-0000-FFFF-FFFF00000000}"/>
  </bookViews>
  <sheets>
    <sheet name="Plantilla Ejecución (2025-08)" sheetId="31" r:id="rId1"/>
  </sheets>
  <definedNames>
    <definedName name="_xlnm.Print_Area" localSheetId="0">'Plantilla Ejecución (2025-08)'!$A$1:$N$120</definedName>
    <definedName name="_xlnm.Print_Titles" localSheetId="0">'Plantilla Ejecución (2025-08)'!$11:$11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31" l="1"/>
  <c r="M14" i="31"/>
  <c r="M15" i="31"/>
  <c r="M16" i="31"/>
  <c r="M17" i="31"/>
  <c r="M18" i="31"/>
  <c r="M19" i="31"/>
  <c r="M20" i="31"/>
  <c r="M21" i="31"/>
  <c r="M22" i="31"/>
  <c r="M23" i="31"/>
  <c r="M24" i="31"/>
  <c r="M25" i="31"/>
  <c r="M26" i="31"/>
  <c r="M27" i="31"/>
  <c r="M28" i="31"/>
  <c r="M29" i="31"/>
  <c r="M30" i="31"/>
  <c r="M31" i="31"/>
  <c r="M32" i="31"/>
  <c r="M33" i="31"/>
  <c r="M34" i="31"/>
  <c r="M35" i="31"/>
  <c r="M36" i="31"/>
  <c r="M37" i="31"/>
  <c r="M38" i="31"/>
  <c r="M39" i="31"/>
  <c r="M40" i="31"/>
  <c r="M41" i="31"/>
  <c r="M42" i="31"/>
  <c r="M43" i="31"/>
  <c r="M44" i="31"/>
  <c r="M45" i="31"/>
  <c r="M46" i="31"/>
  <c r="M47" i="31"/>
  <c r="M48" i="31"/>
  <c r="M49" i="31"/>
  <c r="M50" i="31"/>
  <c r="M51" i="31"/>
  <c r="M52" i="31"/>
  <c r="M53" i="31"/>
  <c r="M54" i="31"/>
  <c r="M57" i="31"/>
  <c r="M58" i="31"/>
  <c r="M59" i="31"/>
  <c r="M60" i="31"/>
  <c r="M61" i="31"/>
  <c r="M62" i="31"/>
  <c r="M63" i="31"/>
  <c r="M64" i="31"/>
  <c r="M65" i="31"/>
  <c r="M66" i="31"/>
  <c r="M67" i="31"/>
  <c r="M68" i="31"/>
  <c r="M69" i="31"/>
  <c r="M70" i="31"/>
  <c r="M71" i="31"/>
  <c r="M72" i="31"/>
  <c r="M73" i="31"/>
  <c r="M74" i="31"/>
  <c r="M75" i="31"/>
  <c r="M76" i="31"/>
  <c r="M77" i="31"/>
  <c r="M78" i="31"/>
  <c r="M79" i="31"/>
  <c r="M80" i="31"/>
  <c r="M81" i="31"/>
  <c r="M82" i="31"/>
  <c r="M83" i="31"/>
  <c r="M84" i="31"/>
  <c r="M85" i="31"/>
  <c r="M86" i="31"/>
  <c r="M87" i="31"/>
  <c r="M88" i="31"/>
  <c r="M89" i="31"/>
  <c r="M90" i="31"/>
  <c r="M12" i="31"/>
  <c r="L86" i="31"/>
  <c r="L83" i="31"/>
  <c r="L80" i="31"/>
  <c r="L79" i="31" s="1"/>
  <c r="L88" i="31" s="1"/>
  <c r="L77" i="31"/>
  <c r="L90" i="31" s="1"/>
  <c r="L73" i="31"/>
  <c r="L70" i="31"/>
  <c r="L65" i="31"/>
  <c r="L47" i="31"/>
  <c r="L39" i="31"/>
  <c r="K86" i="31"/>
  <c r="K83" i="31"/>
  <c r="K80" i="31"/>
  <c r="K77" i="31"/>
  <c r="K73" i="31"/>
  <c r="K70" i="31"/>
  <c r="K65" i="31"/>
  <c r="K47" i="31"/>
  <c r="K39" i="31"/>
  <c r="J86" i="31"/>
  <c r="J83" i="31"/>
  <c r="J80" i="31"/>
  <c r="J77" i="31"/>
  <c r="J73" i="31"/>
  <c r="J70" i="31"/>
  <c r="J65" i="31"/>
  <c r="J47" i="31"/>
  <c r="J39" i="31"/>
  <c r="H86" i="31"/>
  <c r="H83" i="31"/>
  <c r="H80" i="31"/>
  <c r="H77" i="31"/>
  <c r="H73" i="31"/>
  <c r="H70" i="31"/>
  <c r="H65" i="31"/>
  <c r="H55" i="31"/>
  <c r="H47" i="31"/>
  <c r="H39" i="31"/>
  <c r="I86" i="31"/>
  <c r="I83" i="31"/>
  <c r="I80" i="31"/>
  <c r="I77" i="31"/>
  <c r="I73" i="31"/>
  <c r="I70" i="31"/>
  <c r="I65" i="31"/>
  <c r="I55" i="31"/>
  <c r="I47" i="31"/>
  <c r="I39" i="31"/>
  <c r="G86" i="31"/>
  <c r="G83" i="31"/>
  <c r="G80" i="31"/>
  <c r="G77" i="31"/>
  <c r="G73" i="31"/>
  <c r="G70" i="31"/>
  <c r="G65" i="31"/>
  <c r="G55" i="31"/>
  <c r="G47" i="31"/>
  <c r="G39" i="31"/>
  <c r="F86" i="31"/>
  <c r="F83" i="31"/>
  <c r="F80" i="31"/>
  <c r="F77" i="31"/>
  <c r="F73" i="31"/>
  <c r="F70" i="31"/>
  <c r="F65" i="31"/>
  <c r="F55" i="31"/>
  <c r="F47" i="31"/>
  <c r="F39" i="31"/>
  <c r="E77" i="31"/>
  <c r="C77" i="31"/>
  <c r="J79" i="31" l="1"/>
  <c r="J88" i="31" s="1"/>
  <c r="J90" i="31" s="1"/>
  <c r="K79" i="31"/>
  <c r="K88" i="31" s="1"/>
  <c r="K90" i="31" s="1"/>
  <c r="H79" i="31"/>
  <c r="H88" i="31" s="1"/>
  <c r="I79" i="31"/>
  <c r="I88" i="31" s="1"/>
  <c r="H90" i="31"/>
  <c r="G79" i="31"/>
  <c r="G88" i="31" s="1"/>
  <c r="G90" i="31" s="1"/>
  <c r="I90" i="31"/>
  <c r="F79" i="3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D29" i="31"/>
  <c r="D19" i="31"/>
  <c r="D13" i="31"/>
  <c r="F88" i="31" l="1"/>
  <c r="D79" i="3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F90" i="31" l="1"/>
  <c r="B16" i="31"/>
  <c r="B56" i="31"/>
  <c r="B20" i="31"/>
  <c r="B30" i="31"/>
  <c r="B14" i="31"/>
  <c r="D90" i="31"/>
  <c r="N86" i="31"/>
  <c r="E86" i="31"/>
  <c r="N83" i="31"/>
  <c r="E83" i="31"/>
  <c r="N80" i="31"/>
  <c r="E80" i="31"/>
  <c r="N73" i="31"/>
  <c r="N70" i="31"/>
  <c r="N65" i="31"/>
  <c r="N55" i="31"/>
  <c r="N47" i="31"/>
  <c r="N39" i="31"/>
  <c r="N29" i="31"/>
  <c r="E29" i="31"/>
  <c r="N19" i="31"/>
  <c r="N13" i="31"/>
  <c r="Z12" i="31"/>
  <c r="S12" i="31"/>
  <c r="T12" i="31" s="1"/>
  <c r="U12" i="31" s="1"/>
  <c r="V12" i="31" s="1"/>
  <c r="W12" i="31" s="1"/>
  <c r="X12" i="31" s="1"/>
  <c r="B83" i="31" l="1"/>
  <c r="B80" i="31"/>
  <c r="B65" i="31"/>
  <c r="B70" i="31"/>
  <c r="B73" i="31"/>
  <c r="B47" i="31"/>
  <c r="B55" i="31"/>
  <c r="B29" i="31"/>
  <c r="B86" i="31"/>
  <c r="N12" i="31"/>
  <c r="N77" i="31" s="1"/>
  <c r="N79" i="31"/>
  <c r="N88" i="31" s="1"/>
  <c r="E79" i="31"/>
  <c r="Y11" i="31"/>
  <c r="Z11" i="31" s="1"/>
  <c r="B79" i="31" l="1"/>
  <c r="B13" i="31"/>
  <c r="E88" i="31"/>
  <c r="N90" i="31"/>
  <c r="B88" i="31" l="1"/>
  <c r="E90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<sst xmlns="http://schemas.openxmlformats.org/spreadsheetml/2006/main" count="104" uniqueCount="103">
  <si>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</si>
  <si>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</si>
  <si>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</si>
  <si>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</si>
  <si>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</si>
  <si>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</si>
  <si>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</si>
  <si>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</si>
  <si>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</si>
  <si>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</si>
  <si>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</si>
  <si>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</si>
  <si>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</si>
  <si>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</si>
  <si>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</si>
  <si>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</si>
  <si>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</si>
  <si>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</si>
  <si>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</si>
  <si>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</si>
  <si>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</si>
  <si>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</si>
  <si>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</si>
  <si>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</si>
  <si>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</si>
  <si>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</si>
  <si>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</si>
  <si>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</si>
  <si>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</si>
  <si>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</si>
  <si>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</si>
  <si>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</si>
  <si>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</si>
  <si>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</si>
  <si>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</si>
  <si>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</si>
  <si>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</si>
  <si>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</si>
  <si>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</si>
  <si>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</si>
  <si>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</si>
  <si>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</si>
  <si>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</si>
  <si>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</si>
  <si>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</si>
  <si>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</si>
  <si>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</si>
  <si>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</si>
  <si>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</si>
  <si>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</si>
  <si>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</si>
  <si>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</si>
  <si>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</si>
  <si>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</si>
  <si>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</si>
  <si>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</si>
  <si>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</si>
  <si>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</si>
  <si>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</si>
  <si>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</si>
  <si>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</si>
  <si>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</si>
  <si>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</si>
  <si>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</si>
  <si>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</si>
  <si>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</si>
  <si>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</si>
  <si>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</si>
  <si>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</si>
  <si>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</si>
  <si>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</si>
  <si>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</si>
  <si>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</si>
  <si>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</si>
  <si>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</si>
  <si>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</si>
  <si>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</si>
  <si>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</si>
  <si>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</si>
  <si>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</si>
  <si>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</si>
  <si>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</si>
  <si>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</si>
  <si>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</si>
  <si>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</si>
  <si>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</si>
  <si>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</si>
  <si>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</si>
  <si>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</si>
  <si>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</si>
  <si>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</si>
  <si>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</si>
  <si>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</si>
  <si>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</si>
  <si>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</si>
  <si>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2025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</si>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</sst>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0</xdr:row>
      <xdr:rowOff>104775</xdr:rowOff>
    </xdr:from>
    <xdr:to>
      <xdr:col>6</xdr:col>
      <xdr:colOff>666198</xdr:colOff>
      <xdr:row>6</xdr:row>
      <xdr:rowOff>69375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5" y="104775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1847850</xdr:colOff>
      <xdr:row>100</xdr:row>
      <xdr:rowOff>57150</xdr:rowOff>
    </xdr:from>
    <xdr:to>
      <xdr:col>10</xdr:col>
      <xdr:colOff>525149</xdr:colOff>
      <xdr:row>119</xdr:row>
      <xdr:rowOff>133866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B679C2-AAAD-ED89-7430-C5E4675EB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7850" y="28174950"/>
          <a:ext cx="9126224" cy="369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Z102"/>
  <sheetViews>
    <sheetView showGridLines="0" tabSelected="1" topLeftCell="A26" zoomScaleNormal="100" zoomScaleSheetLayoutView="100" workbookViewId="0">
      <selection activeCell="A2" sqref="A2:N42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38" customWidth="1"/>
    <col min="5" max="12" width="13.85546875" customWidth="1"/>
    <col min="13" max="13" width="15.7109375" customWidth="1"/>
    <col min="14" max="14" width="8.7109375" hidden="1" customWidth="1"/>
    <col min="15" max="15" width="96.7109375" bestFit="1" customWidth="1"/>
    <col min="17" max="24" width="6" bestFit="1" customWidth="1"/>
    <col min="25" max="26" width="7" bestFit="1" customWidth="1"/>
  </cols>
  <sheetData>
    <row r="1" spans="1:26" s="7" customFormat="1" ht="18.75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26" s="7" customFormat="1" ht="18.7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21"/>
      <c r="O2" s="22" t="s">
        <v>0</v>
      </c>
    </row>
    <row r="3" spans="1:26" s="7" customFormat="1" ht="18.7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21"/>
      <c r="O3" s="15" t="s">
        <v>1</v>
      </c>
    </row>
    <row r="4" spans="1:26" s="7" customFormat="1" ht="18.7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21"/>
      <c r="O4" s="15" t="s">
        <v>2</v>
      </c>
    </row>
    <row r="5" spans="1:26" s="7" customFormat="1" ht="18.7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21"/>
      <c r="O5" s="15" t="s">
        <v>4</v>
      </c>
    </row>
    <row r="6" spans="1:26" s="30" customFormat="1" ht="8.25" x14ac:dyDescent="0.25">
      <c r="A6" s="28"/>
      <c r="B6" s="28"/>
      <c r="C6" s="28"/>
      <c r="D6" s="32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</row>
    <row r="7" spans="1:26" s="7" customFormat="1" ht="18.75" customHeight="1" x14ac:dyDescent="0.25">
      <c r="A7" s="52" t="s">
        <v>95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21"/>
      <c r="O7" s="15"/>
    </row>
    <row r="8" spans="1:26" s="7" customFormat="1" ht="15.75" customHeight="1" x14ac:dyDescent="0.25">
      <c r="A8" s="53" t="s">
        <v>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26" s="7" customFormat="1" ht="15" customHeight="1" x14ac:dyDescent="0.25">
      <c r="A9" s="54" t="s">
        <v>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26" s="7" customFormat="1" ht="1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26" s="7" customFormat="1" ht="31.5" x14ac:dyDescent="0.25">
      <c r="A11" s="19" t="s">
        <v>7</v>
      </c>
      <c r="B11" s="20" t="s">
        <v>8</v>
      </c>
      <c r="C11" s="43" t="s">
        <v>93</v>
      </c>
      <c r="D11" s="43" t="s">
        <v>94</v>
      </c>
      <c r="E11" s="42" t="s">
        <v>9</v>
      </c>
      <c r="F11" s="42" t="s">
        <v>96</v>
      </c>
      <c r="G11" s="42" t="s">
        <v>97</v>
      </c>
      <c r="H11" s="42" t="s">
        <v>98</v>
      </c>
      <c r="I11" s="42" t="s">
        <v>99</v>
      </c>
      <c r="J11" s="42" t="s">
        <v>100</v>
      </c>
      <c r="K11" s="42" t="s">
        <v>101</v>
      </c>
      <c r="L11" s="42" t="s">
        <v>102</v>
      </c>
      <c r="M11" s="41" t="s">
        <v>8</v>
      </c>
      <c r="N11" s="20" t="s">
        <v>10</v>
      </c>
      <c r="Y11" s="16">
        <f>SUM(Q12:Y12)</f>
        <v>11.029108875781253</v>
      </c>
      <c r="Z11" s="16">
        <f>+Y11+Z12</f>
        <v>13.989108875781252</v>
      </c>
    </row>
    <row r="12" spans="1:26" s="17" customFormat="1" x14ac:dyDescent="0.25">
      <c r="A12" s="1" t="s">
        <v>11</v>
      </c>
      <c r="B12" s="8">
        <f t="shared" ref="B12:B43" si="0">SUM(E12:N12)</f>
        <v>156493324.55999997</v>
      </c>
      <c r="C12" s="23">
        <v>155378494</v>
      </c>
      <c r="D12" s="44">
        <f>D13+D19+D29+D55</f>
        <v>0</v>
      </c>
      <c r="E12" s="23">
        <v>6383090.5</v>
      </c>
      <c r="F12" s="23">
        <v>8128288.9800000004</v>
      </c>
      <c r="G12" s="23">
        <v>7785551.8700000001</v>
      </c>
      <c r="H12" s="23">
        <v>7877463.2400000002</v>
      </c>
      <c r="I12" s="23">
        <v>11923717.41</v>
      </c>
      <c r="J12" s="23">
        <v>15297863.08</v>
      </c>
      <c r="K12" s="23">
        <v>11188551.93</v>
      </c>
      <c r="L12" s="23">
        <v>9662135.2699999996</v>
      </c>
      <c r="M12" s="23">
        <f>SUM(E12:E12)+F12+G12+H12+I12+J12+K12+L12</f>
        <v>78246662.279999986</v>
      </c>
      <c r="N12" s="8">
        <f t="shared" ref="N12" si="1">N13+N19+N29+N39+N47+N55+N65+N70+N73</f>
        <v>0</v>
      </c>
      <c r="Q12" s="6">
        <v>1</v>
      </c>
      <c r="R12" s="6">
        <v>1.05</v>
      </c>
      <c r="S12" s="6">
        <f>+R12*1.05</f>
        <v>1.1025</v>
      </c>
      <c r="T12" s="6">
        <f t="shared" ref="T12:X12" si="2">+S12*1.05</f>
        <v>1.1576250000000001</v>
      </c>
      <c r="U12" s="6">
        <f t="shared" si="2"/>
        <v>1.2155062500000002</v>
      </c>
      <c r="V12" s="6">
        <f t="shared" si="2"/>
        <v>1.2762815625000004</v>
      </c>
      <c r="W12" s="6">
        <f t="shared" si="2"/>
        <v>1.3400956406250004</v>
      </c>
      <c r="X12" s="6">
        <f t="shared" si="2"/>
        <v>1.4071004226562505</v>
      </c>
      <c r="Y12" s="6">
        <v>1.48</v>
      </c>
      <c r="Z12" s="6">
        <f>+Y12*2</f>
        <v>2.96</v>
      </c>
    </row>
    <row r="13" spans="1:26" s="17" customFormat="1" ht="30" customHeight="1" x14ac:dyDescent="0.25">
      <c r="A13" s="2" t="s">
        <v>12</v>
      </c>
      <c r="B13" s="9">
        <f t="shared" si="0"/>
        <v>100324058.03999999</v>
      </c>
      <c r="C13" s="24">
        <v>85756229</v>
      </c>
      <c r="D13" s="45">
        <f t="shared" ref="D13:N13" si="3">SUM(D14:D18)</f>
        <v>0</v>
      </c>
      <c r="E13" s="24">
        <v>5703653.5300000003</v>
      </c>
      <c r="F13" s="24">
        <v>5681986.8600000003</v>
      </c>
      <c r="G13" s="24">
        <v>5916957.7800000003</v>
      </c>
      <c r="H13" s="24">
        <v>5662773.4000000004</v>
      </c>
      <c r="I13" s="24">
        <v>10203016.449999999</v>
      </c>
      <c r="J13" s="24">
        <v>5529797.2599999998</v>
      </c>
      <c r="K13" s="24">
        <v>5781333.1200000001</v>
      </c>
      <c r="L13" s="24">
        <v>5682510.6200000001</v>
      </c>
      <c r="M13" s="24">
        <f t="shared" ref="M13:M76" si="4">SUM(E13:E13)+F13+G13+H13+I13+J13+K13+L13</f>
        <v>50162029.019999996</v>
      </c>
      <c r="N13" s="9">
        <f t="shared" si="3"/>
        <v>0</v>
      </c>
      <c r="Q13" s="18"/>
    </row>
    <row r="14" spans="1:26" s="7" customFormat="1" x14ac:dyDescent="0.25">
      <c r="A14" s="3" t="s">
        <v>13</v>
      </c>
      <c r="B14" s="11">
        <f t="shared" si="0"/>
        <v>78915802.939999998</v>
      </c>
      <c r="C14" s="25">
        <v>66050733</v>
      </c>
      <c r="D14" s="46">
        <v>0</v>
      </c>
      <c r="E14" s="26">
        <v>4918100</v>
      </c>
      <c r="F14" s="26">
        <v>4918100</v>
      </c>
      <c r="G14" s="26">
        <v>5161297.05</v>
      </c>
      <c r="H14" s="26">
        <v>4894540.28</v>
      </c>
      <c r="I14" s="26">
        <v>4943100</v>
      </c>
      <c r="J14" s="26">
        <v>4761564.1399999997</v>
      </c>
      <c r="K14" s="26">
        <v>4943100</v>
      </c>
      <c r="L14" s="26">
        <v>4918100</v>
      </c>
      <c r="M14" s="26">
        <f t="shared" si="4"/>
        <v>39457901.469999999</v>
      </c>
      <c r="N14" s="11">
        <v>0</v>
      </c>
    </row>
    <row r="15" spans="1:26" s="7" customFormat="1" x14ac:dyDescent="0.25">
      <c r="A15" s="3" t="s">
        <v>14</v>
      </c>
      <c r="B15" s="11">
        <f t="shared" si="0"/>
        <v>9580033.3200000003</v>
      </c>
      <c r="C15" s="25">
        <v>10723000</v>
      </c>
      <c r="D15" s="46">
        <v>0</v>
      </c>
      <c r="E15" s="26">
        <v>50000</v>
      </c>
      <c r="F15" s="26">
        <v>28333.33</v>
      </c>
      <c r="G15" s="26">
        <v>25000</v>
      </c>
      <c r="H15" s="26">
        <v>25000</v>
      </c>
      <c r="I15" s="26">
        <v>4516683.33</v>
      </c>
      <c r="J15" s="26">
        <v>25000</v>
      </c>
      <c r="K15" s="26">
        <v>95000</v>
      </c>
      <c r="L15" s="26">
        <v>25000</v>
      </c>
      <c r="M15" s="26">
        <f t="shared" si="4"/>
        <v>4790016.66</v>
      </c>
      <c r="N15" s="11">
        <v>0</v>
      </c>
    </row>
    <row r="16" spans="1:26" s="7" customFormat="1" ht="19.5" customHeight="1" x14ac:dyDescent="0.25">
      <c r="A16" s="3" t="s">
        <v>15</v>
      </c>
      <c r="B16" s="11">
        <f t="shared" si="0"/>
        <v>0</v>
      </c>
      <c r="C16" s="26">
        <v>0</v>
      </c>
      <c r="D16" s="47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f t="shared" si="4"/>
        <v>0</v>
      </c>
      <c r="N16" s="11">
        <v>0</v>
      </c>
    </row>
    <row r="17" spans="1:14" s="7" customFormat="1" x14ac:dyDescent="0.25">
      <c r="A17" s="3" t="s">
        <v>16</v>
      </c>
      <c r="B17" s="11">
        <f t="shared" si="0"/>
        <v>0</v>
      </c>
      <c r="C17" s="26">
        <v>0</v>
      </c>
      <c r="D17" s="47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f t="shared" si="4"/>
        <v>0</v>
      </c>
      <c r="N17" s="11">
        <v>0</v>
      </c>
    </row>
    <row r="18" spans="1:14" s="7" customFormat="1" ht="30" x14ac:dyDescent="0.25">
      <c r="A18" s="3" t="s">
        <v>17</v>
      </c>
      <c r="B18" s="11">
        <f t="shared" si="0"/>
        <v>11828221.780000001</v>
      </c>
      <c r="C18" s="25">
        <v>8982496</v>
      </c>
      <c r="D18" s="46">
        <v>0</v>
      </c>
      <c r="E18" s="26">
        <v>735553.53</v>
      </c>
      <c r="F18" s="26">
        <v>735553.53</v>
      </c>
      <c r="G18" s="26">
        <v>730660.73</v>
      </c>
      <c r="H18" s="26">
        <v>743233.12</v>
      </c>
      <c r="I18" s="26">
        <v>743233.12</v>
      </c>
      <c r="J18" s="26">
        <v>743233.12</v>
      </c>
      <c r="K18" s="26">
        <v>743233.12</v>
      </c>
      <c r="L18" s="26">
        <v>739410.62</v>
      </c>
      <c r="M18" s="26">
        <f t="shared" si="4"/>
        <v>5914110.8900000006</v>
      </c>
      <c r="N18" s="11">
        <v>0</v>
      </c>
    </row>
    <row r="19" spans="1:14" s="17" customFormat="1" x14ac:dyDescent="0.25">
      <c r="A19" s="2" t="s">
        <v>18</v>
      </c>
      <c r="B19" s="9">
        <f t="shared" si="0"/>
        <v>49909998.920000002</v>
      </c>
      <c r="C19" s="24">
        <v>57579589.090000004</v>
      </c>
      <c r="D19" s="45">
        <f t="shared" ref="D19:N19" si="5">SUM(D20:D28)</f>
        <v>0</v>
      </c>
      <c r="E19" s="24">
        <v>679436.97</v>
      </c>
      <c r="F19" s="24">
        <v>2307901.1</v>
      </c>
      <c r="G19" s="24">
        <v>1762746.94</v>
      </c>
      <c r="H19" s="24">
        <v>1374689.84</v>
      </c>
      <c r="I19" s="24">
        <v>1300700.96</v>
      </c>
      <c r="J19" s="24">
        <v>9241612.4900000002</v>
      </c>
      <c r="K19" s="24">
        <v>4738868.1100000003</v>
      </c>
      <c r="L19" s="24">
        <v>3549043.05</v>
      </c>
      <c r="M19" s="24">
        <f t="shared" si="4"/>
        <v>24954999.460000001</v>
      </c>
      <c r="N19" s="9">
        <f t="shared" si="5"/>
        <v>0</v>
      </c>
    </row>
    <row r="20" spans="1:14" s="7" customFormat="1" x14ac:dyDescent="0.25">
      <c r="A20" s="3" t="s">
        <v>19</v>
      </c>
      <c r="B20" s="11">
        <f t="shared" si="0"/>
        <v>4399982.9000000004</v>
      </c>
      <c r="C20" s="25">
        <v>3756000</v>
      </c>
      <c r="D20" s="46">
        <v>0</v>
      </c>
      <c r="E20" s="26">
        <v>286649.03999999998</v>
      </c>
      <c r="F20" s="26">
        <v>306346.2</v>
      </c>
      <c r="G20" s="26">
        <v>274644.21999999997</v>
      </c>
      <c r="H20" s="26">
        <v>232899.5</v>
      </c>
      <c r="I20" s="26">
        <v>274267.55</v>
      </c>
      <c r="J20" s="26">
        <v>262207.12</v>
      </c>
      <c r="K20" s="26">
        <v>280273.89</v>
      </c>
      <c r="L20" s="26">
        <v>282703.93</v>
      </c>
      <c r="M20" s="26">
        <f t="shared" si="4"/>
        <v>2199991.4500000002</v>
      </c>
      <c r="N20" s="11">
        <v>0</v>
      </c>
    </row>
    <row r="21" spans="1:14" s="7" customFormat="1" ht="27" customHeight="1" x14ac:dyDescent="0.25">
      <c r="A21" s="3" t="s">
        <v>20</v>
      </c>
      <c r="B21" s="11">
        <f t="shared" si="0"/>
        <v>0</v>
      </c>
      <c r="C21" s="25">
        <v>123000</v>
      </c>
      <c r="D21" s="4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f t="shared" si="4"/>
        <v>0</v>
      </c>
      <c r="N21" s="11">
        <v>0</v>
      </c>
    </row>
    <row r="22" spans="1:14" s="7" customFormat="1" x14ac:dyDescent="0.25">
      <c r="A22" s="3" t="s">
        <v>21</v>
      </c>
      <c r="B22" s="11">
        <f t="shared" si="0"/>
        <v>2967158.44</v>
      </c>
      <c r="C22" s="25">
        <v>4154985.16</v>
      </c>
      <c r="D22" s="46">
        <v>0</v>
      </c>
      <c r="E22" s="26">
        <v>0</v>
      </c>
      <c r="F22" s="26">
        <v>448070.28</v>
      </c>
      <c r="G22" s="26">
        <v>46914.879999999997</v>
      </c>
      <c r="H22" s="26">
        <v>38314.080000000002</v>
      </c>
      <c r="I22" s="26">
        <v>185740.92</v>
      </c>
      <c r="J22" s="26">
        <v>485072.75</v>
      </c>
      <c r="K22" s="26">
        <v>274502.11</v>
      </c>
      <c r="L22" s="26">
        <v>4964.2</v>
      </c>
      <c r="M22" s="26">
        <f t="shared" si="4"/>
        <v>1483579.22</v>
      </c>
      <c r="N22" s="11">
        <v>0</v>
      </c>
    </row>
    <row r="23" spans="1:14" s="7" customFormat="1" ht="18" customHeight="1" x14ac:dyDescent="0.25">
      <c r="A23" s="3" t="s">
        <v>22</v>
      </c>
      <c r="B23" s="11">
        <f t="shared" si="0"/>
        <v>1665787.8000000003</v>
      </c>
      <c r="C23" s="25">
        <v>1252101.45</v>
      </c>
      <c r="D23" s="46">
        <v>0</v>
      </c>
      <c r="E23" s="26">
        <v>0</v>
      </c>
      <c r="F23" s="26">
        <v>192101.45</v>
      </c>
      <c r="G23" s="26">
        <v>0</v>
      </c>
      <c r="H23" s="26">
        <v>0</v>
      </c>
      <c r="I23" s="26">
        <v>0</v>
      </c>
      <c r="J23" s="26">
        <v>0</v>
      </c>
      <c r="K23" s="26">
        <v>406759.64</v>
      </c>
      <c r="L23" s="26">
        <v>234032.81</v>
      </c>
      <c r="M23" s="26">
        <f t="shared" si="4"/>
        <v>832893.90000000014</v>
      </c>
      <c r="N23" s="11">
        <v>0</v>
      </c>
    </row>
    <row r="24" spans="1:14" s="7" customFormat="1" x14ac:dyDescent="0.25">
      <c r="A24" s="3" t="s">
        <v>23</v>
      </c>
      <c r="B24" s="11">
        <f t="shared" si="0"/>
        <v>23409086.719999999</v>
      </c>
      <c r="C24" s="25">
        <v>19207308.350000001</v>
      </c>
      <c r="D24" s="4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7747658.7999999998</v>
      </c>
      <c r="K24" s="26">
        <v>2637923.04</v>
      </c>
      <c r="L24" s="26">
        <v>1318961.52</v>
      </c>
      <c r="M24" s="26">
        <f t="shared" si="4"/>
        <v>11704543.359999999</v>
      </c>
      <c r="N24" s="11">
        <v>0</v>
      </c>
    </row>
    <row r="25" spans="1:14" s="7" customFormat="1" x14ac:dyDescent="0.25">
      <c r="A25" s="3" t="s">
        <v>24</v>
      </c>
      <c r="B25" s="11">
        <f t="shared" si="0"/>
        <v>7368900.6400000006</v>
      </c>
      <c r="C25" s="25">
        <v>5880510.5300000003</v>
      </c>
      <c r="D25" s="46">
        <v>0</v>
      </c>
      <c r="E25" s="26">
        <v>392787.93</v>
      </c>
      <c r="F25" s="26">
        <v>719844.96</v>
      </c>
      <c r="G25" s="26">
        <v>393986.36</v>
      </c>
      <c r="H25" s="26">
        <v>378368.08</v>
      </c>
      <c r="I25" s="26">
        <v>378368.08</v>
      </c>
      <c r="J25" s="26">
        <v>656156.41</v>
      </c>
      <c r="K25" s="26">
        <v>383505.5</v>
      </c>
      <c r="L25" s="26">
        <v>381433</v>
      </c>
      <c r="M25" s="26">
        <f t="shared" si="4"/>
        <v>3684450.3200000003</v>
      </c>
      <c r="N25" s="11">
        <v>0</v>
      </c>
    </row>
    <row r="26" spans="1:14" s="7" customFormat="1" ht="45" x14ac:dyDescent="0.25">
      <c r="A26" s="3" t="s">
        <v>25</v>
      </c>
      <c r="B26" s="11">
        <f t="shared" si="0"/>
        <v>383120.38</v>
      </c>
      <c r="C26" s="25">
        <v>698500</v>
      </c>
      <c r="D26" s="46">
        <v>0</v>
      </c>
      <c r="E26" s="26">
        <v>0</v>
      </c>
      <c r="F26" s="26">
        <v>31152</v>
      </c>
      <c r="G26" s="26">
        <v>15190.79</v>
      </c>
      <c r="H26" s="26">
        <v>46498.99</v>
      </c>
      <c r="I26" s="26">
        <v>0</v>
      </c>
      <c r="J26" s="26">
        <v>90517.41</v>
      </c>
      <c r="K26" s="26">
        <v>0</v>
      </c>
      <c r="L26" s="26">
        <v>8201</v>
      </c>
      <c r="M26" s="26">
        <f t="shared" si="4"/>
        <v>191560.19</v>
      </c>
      <c r="N26" s="11">
        <v>0</v>
      </c>
    </row>
    <row r="27" spans="1:14" s="7" customFormat="1" ht="30" x14ac:dyDescent="0.25">
      <c r="A27" s="3" t="s">
        <v>26</v>
      </c>
      <c r="B27" s="11">
        <f t="shared" si="0"/>
        <v>2864744</v>
      </c>
      <c r="C27" s="25">
        <v>15655183.6</v>
      </c>
      <c r="D27" s="46">
        <v>0</v>
      </c>
      <c r="E27" s="26">
        <v>0</v>
      </c>
      <c r="F27" s="26">
        <v>0</v>
      </c>
      <c r="G27" s="26">
        <v>540000</v>
      </c>
      <c r="H27" s="26">
        <v>202780</v>
      </c>
      <c r="I27" s="26">
        <v>0</v>
      </c>
      <c r="J27" s="26">
        <v>0</v>
      </c>
      <c r="K27" s="26">
        <v>283200</v>
      </c>
      <c r="L27" s="26">
        <v>406392</v>
      </c>
      <c r="M27" s="26">
        <f t="shared" si="4"/>
        <v>1432372</v>
      </c>
      <c r="N27" s="11">
        <v>0</v>
      </c>
    </row>
    <row r="28" spans="1:14" s="7" customFormat="1" ht="30" x14ac:dyDescent="0.25">
      <c r="A28" s="3" t="s">
        <v>27</v>
      </c>
      <c r="B28" s="11">
        <f t="shared" si="0"/>
        <v>6851218.0399999991</v>
      </c>
      <c r="C28" s="25">
        <v>6852000</v>
      </c>
      <c r="D28" s="46">
        <v>0</v>
      </c>
      <c r="E28" s="26">
        <v>0</v>
      </c>
      <c r="F28" s="26">
        <v>610386.21</v>
      </c>
      <c r="G28" s="26">
        <v>492010.69</v>
      </c>
      <c r="H28" s="26">
        <v>475829.19</v>
      </c>
      <c r="I28" s="26">
        <v>462324.41</v>
      </c>
      <c r="J28" s="26">
        <v>0</v>
      </c>
      <c r="K28" s="26">
        <v>472703.93</v>
      </c>
      <c r="L28" s="26">
        <v>912354.59</v>
      </c>
      <c r="M28" s="26">
        <f t="shared" si="4"/>
        <v>3425609.0199999996</v>
      </c>
      <c r="N28" s="11">
        <v>0</v>
      </c>
    </row>
    <row r="29" spans="1:14" s="17" customFormat="1" x14ac:dyDescent="0.25">
      <c r="A29" s="2" t="s">
        <v>28</v>
      </c>
      <c r="B29" s="9">
        <f t="shared" si="0"/>
        <v>5842220.9199999999</v>
      </c>
      <c r="C29" s="24">
        <v>8432555.9100000001</v>
      </c>
      <c r="D29" s="45">
        <f t="shared" ref="D29:N29" si="6">SUM(D30:D38)</f>
        <v>0</v>
      </c>
      <c r="E29" s="24">
        <f t="shared" si="6"/>
        <v>0</v>
      </c>
      <c r="F29" s="24">
        <v>138401.01999999999</v>
      </c>
      <c r="G29" s="24">
        <v>105847.15</v>
      </c>
      <c r="H29" s="24">
        <v>840000</v>
      </c>
      <c r="I29" s="24">
        <v>420000</v>
      </c>
      <c r="J29" s="24">
        <v>514272.19</v>
      </c>
      <c r="K29" s="24">
        <v>472008.5</v>
      </c>
      <c r="L29" s="24">
        <v>430581.6</v>
      </c>
      <c r="M29" s="24">
        <f t="shared" si="4"/>
        <v>2921110.46</v>
      </c>
      <c r="N29" s="9">
        <f t="shared" si="6"/>
        <v>0</v>
      </c>
    </row>
    <row r="30" spans="1:14" s="7" customFormat="1" ht="30" x14ac:dyDescent="0.25">
      <c r="A30" s="3" t="s">
        <v>29</v>
      </c>
      <c r="B30" s="11">
        <f t="shared" si="0"/>
        <v>152951.84</v>
      </c>
      <c r="C30" s="25">
        <v>180000</v>
      </c>
      <c r="D30" s="46">
        <v>0</v>
      </c>
      <c r="E30" s="26">
        <v>0</v>
      </c>
      <c r="F30" s="26">
        <v>0</v>
      </c>
      <c r="G30" s="26">
        <v>36719.26</v>
      </c>
      <c r="H30" s="26">
        <v>0</v>
      </c>
      <c r="I30" s="26">
        <v>0</v>
      </c>
      <c r="J30" s="26">
        <v>31732.66</v>
      </c>
      <c r="K30" s="26">
        <v>8024</v>
      </c>
      <c r="L30" s="26">
        <v>0</v>
      </c>
      <c r="M30" s="26">
        <f t="shared" si="4"/>
        <v>76475.92</v>
      </c>
      <c r="N30" s="11">
        <v>0</v>
      </c>
    </row>
    <row r="31" spans="1:14" s="7" customFormat="1" x14ac:dyDescent="0.25">
      <c r="A31" s="3" t="s">
        <v>30</v>
      </c>
      <c r="B31" s="11">
        <f t="shared" si="0"/>
        <v>145081</v>
      </c>
      <c r="C31" s="25">
        <v>250800</v>
      </c>
      <c r="D31" s="4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28556</v>
      </c>
      <c r="K31" s="26">
        <v>43984.5</v>
      </c>
      <c r="L31" s="26">
        <v>0</v>
      </c>
      <c r="M31" s="26">
        <f t="shared" si="4"/>
        <v>72540.5</v>
      </c>
      <c r="N31" s="11">
        <v>0</v>
      </c>
    </row>
    <row r="32" spans="1:14" s="7" customFormat="1" ht="30" x14ac:dyDescent="0.25">
      <c r="A32" s="3" t="s">
        <v>31</v>
      </c>
      <c r="B32" s="11">
        <f t="shared" si="0"/>
        <v>100684.92000000001</v>
      </c>
      <c r="C32" s="25">
        <v>589942</v>
      </c>
      <c r="D32" s="46">
        <v>0</v>
      </c>
      <c r="E32" s="26">
        <v>0</v>
      </c>
      <c r="F32" s="26">
        <v>19942</v>
      </c>
      <c r="G32" s="26">
        <v>5168.3999999999996</v>
      </c>
      <c r="H32" s="26">
        <v>0</v>
      </c>
      <c r="I32" s="26">
        <v>0</v>
      </c>
      <c r="J32" s="26">
        <v>18860.060000000001</v>
      </c>
      <c r="K32" s="26">
        <v>0</v>
      </c>
      <c r="L32" s="26">
        <v>6372</v>
      </c>
      <c r="M32" s="26">
        <f t="shared" si="4"/>
        <v>50342.460000000006</v>
      </c>
      <c r="N32" s="11">
        <v>0</v>
      </c>
    </row>
    <row r="33" spans="1:14" s="7" customFormat="1" x14ac:dyDescent="0.25">
      <c r="A33" s="3" t="s">
        <v>32</v>
      </c>
      <c r="B33" s="11">
        <f t="shared" si="0"/>
        <v>0</v>
      </c>
      <c r="C33" s="26">
        <v>0</v>
      </c>
      <c r="D33" s="4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f t="shared" si="4"/>
        <v>0</v>
      </c>
      <c r="N33" s="11">
        <v>0</v>
      </c>
    </row>
    <row r="34" spans="1:14" s="7" customFormat="1" ht="24" customHeight="1" x14ac:dyDescent="0.25">
      <c r="A34" s="3" t="s">
        <v>33</v>
      </c>
      <c r="B34" s="11">
        <f t="shared" si="0"/>
        <v>59999.98</v>
      </c>
      <c r="C34" s="26">
        <v>300806.99</v>
      </c>
      <c r="D34" s="46">
        <v>0</v>
      </c>
      <c r="E34" s="26">
        <v>0</v>
      </c>
      <c r="F34" s="26">
        <v>0</v>
      </c>
      <c r="G34" s="26">
        <v>29999.99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f t="shared" si="4"/>
        <v>29999.99</v>
      </c>
      <c r="N34" s="11">
        <v>0</v>
      </c>
    </row>
    <row r="35" spans="1:14" s="7" customFormat="1" ht="27.75" customHeight="1" x14ac:dyDescent="0.25">
      <c r="A35" s="3" t="s">
        <v>34</v>
      </c>
      <c r="B35" s="11">
        <f t="shared" si="0"/>
        <v>5040000</v>
      </c>
      <c r="C35" s="26">
        <v>57644</v>
      </c>
      <c r="D35" s="47">
        <v>0</v>
      </c>
      <c r="E35" s="26">
        <v>0</v>
      </c>
      <c r="F35" s="26">
        <v>0</v>
      </c>
      <c r="G35" s="26">
        <v>0</v>
      </c>
      <c r="H35" s="26">
        <v>840000</v>
      </c>
      <c r="I35" s="26">
        <v>420000</v>
      </c>
      <c r="J35" s="26">
        <v>420000</v>
      </c>
      <c r="K35" s="26">
        <v>420000</v>
      </c>
      <c r="L35" s="26">
        <v>420000</v>
      </c>
      <c r="M35" s="26">
        <f t="shared" si="4"/>
        <v>2520000</v>
      </c>
      <c r="N35" s="11">
        <v>0</v>
      </c>
    </row>
    <row r="36" spans="1:14" s="7" customFormat="1" ht="30" x14ac:dyDescent="0.25">
      <c r="A36" s="3" t="s">
        <v>35</v>
      </c>
      <c r="B36" s="11">
        <f t="shared" si="0"/>
        <v>0</v>
      </c>
      <c r="C36" s="25">
        <v>4250000</v>
      </c>
      <c r="D36" s="4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f t="shared" si="4"/>
        <v>0</v>
      </c>
      <c r="N36" s="11">
        <v>0</v>
      </c>
    </row>
    <row r="37" spans="1:14" s="7" customFormat="1" ht="33.75" customHeight="1" x14ac:dyDescent="0.25">
      <c r="A37" s="3" t="s">
        <v>36</v>
      </c>
      <c r="B37" s="11">
        <f t="shared" si="0"/>
        <v>0</v>
      </c>
      <c r="C37" s="26">
        <v>0</v>
      </c>
      <c r="D37" s="47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f t="shared" si="4"/>
        <v>0</v>
      </c>
      <c r="N37" s="11">
        <v>0</v>
      </c>
    </row>
    <row r="38" spans="1:14" s="7" customFormat="1" x14ac:dyDescent="0.25">
      <c r="A38" s="3" t="s">
        <v>37</v>
      </c>
      <c r="B38" s="11">
        <f t="shared" si="0"/>
        <v>343503.18000000005</v>
      </c>
      <c r="C38" s="25">
        <v>2803362.92</v>
      </c>
      <c r="D38" s="46">
        <v>0</v>
      </c>
      <c r="E38" s="26">
        <v>0</v>
      </c>
      <c r="F38" s="26">
        <v>118459.02</v>
      </c>
      <c r="G38" s="26">
        <v>33959.5</v>
      </c>
      <c r="H38" s="26">
        <v>0</v>
      </c>
      <c r="I38" s="26">
        <v>0</v>
      </c>
      <c r="J38" s="26">
        <v>15123.47</v>
      </c>
      <c r="K38" s="26">
        <v>0</v>
      </c>
      <c r="L38" s="26">
        <v>4209.6000000000004</v>
      </c>
      <c r="M38" s="26">
        <f t="shared" si="4"/>
        <v>171751.59000000003</v>
      </c>
      <c r="N38" s="11">
        <v>0</v>
      </c>
    </row>
    <row r="39" spans="1:14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45">
        <f t="shared" si="7"/>
        <v>0</v>
      </c>
      <c r="E39" s="24">
        <f t="shared" si="7"/>
        <v>0</v>
      </c>
      <c r="F39" s="24">
        <f t="shared" ref="F39:G39" si="8">SUM(F40:F46)</f>
        <v>0</v>
      </c>
      <c r="G39" s="24">
        <f t="shared" si="8"/>
        <v>0</v>
      </c>
      <c r="H39" s="24">
        <f t="shared" ref="H39:I39" si="9">SUM(H40:H46)</f>
        <v>0</v>
      </c>
      <c r="I39" s="24">
        <f t="shared" si="9"/>
        <v>0</v>
      </c>
      <c r="J39" s="24">
        <f t="shared" ref="J39:K39" si="10">SUM(J40:J46)</f>
        <v>0</v>
      </c>
      <c r="K39" s="24">
        <f t="shared" si="10"/>
        <v>0</v>
      </c>
      <c r="L39" s="24">
        <f t="shared" ref="L39" si="11">SUM(L40:L46)</f>
        <v>0</v>
      </c>
      <c r="M39" s="24">
        <f t="shared" si="4"/>
        <v>0</v>
      </c>
      <c r="N39" s="9">
        <f t="shared" ref="N39" si="12">SUM(N40:N46)</f>
        <v>0</v>
      </c>
    </row>
    <row r="40" spans="1:14" s="7" customFormat="1" ht="30" x14ac:dyDescent="0.25">
      <c r="A40" s="3" t="s">
        <v>39</v>
      </c>
      <c r="B40" s="11">
        <f t="shared" si="0"/>
        <v>0</v>
      </c>
      <c r="C40" s="26">
        <v>0</v>
      </c>
      <c r="D40" s="47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f t="shared" si="4"/>
        <v>0</v>
      </c>
      <c r="N40" s="11">
        <v>0</v>
      </c>
    </row>
    <row r="41" spans="1:14" s="7" customFormat="1" ht="30" x14ac:dyDescent="0.25">
      <c r="A41" s="3" t="s">
        <v>40</v>
      </c>
      <c r="B41" s="11">
        <f t="shared" si="0"/>
        <v>0</v>
      </c>
      <c r="C41" s="26">
        <v>0</v>
      </c>
      <c r="D41" s="47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f t="shared" si="4"/>
        <v>0</v>
      </c>
      <c r="N41" s="11">
        <v>0</v>
      </c>
    </row>
    <row r="42" spans="1:14" s="7" customFormat="1" ht="30" x14ac:dyDescent="0.25">
      <c r="A42" s="3" t="s">
        <v>41</v>
      </c>
      <c r="B42" s="11">
        <f t="shared" si="0"/>
        <v>0</v>
      </c>
      <c r="C42" s="26">
        <v>0</v>
      </c>
      <c r="D42" s="47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f t="shared" si="4"/>
        <v>0</v>
      </c>
      <c r="N42" s="11">
        <v>0</v>
      </c>
    </row>
    <row r="43" spans="1:14" s="7" customFormat="1" ht="30" x14ac:dyDescent="0.25">
      <c r="A43" s="3" t="s">
        <v>42</v>
      </c>
      <c r="B43" s="11">
        <f t="shared" si="0"/>
        <v>0</v>
      </c>
      <c r="C43" s="26">
        <v>0</v>
      </c>
      <c r="D43" s="47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f t="shared" si="4"/>
        <v>0</v>
      </c>
      <c r="N43" s="11">
        <v>0</v>
      </c>
    </row>
    <row r="44" spans="1:14" s="7" customFormat="1" ht="30" x14ac:dyDescent="0.25">
      <c r="A44" s="3" t="s">
        <v>43</v>
      </c>
      <c r="B44" s="11">
        <f t="shared" ref="B44:B77" si="13">SUM(E44:N44)</f>
        <v>0</v>
      </c>
      <c r="C44" s="26">
        <v>0</v>
      </c>
      <c r="D44" s="47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f t="shared" si="4"/>
        <v>0</v>
      </c>
      <c r="N44" s="11">
        <v>0</v>
      </c>
    </row>
    <row r="45" spans="1:14" s="7" customFormat="1" ht="30" x14ac:dyDescent="0.25">
      <c r="A45" s="3" t="s">
        <v>44</v>
      </c>
      <c r="B45" s="11">
        <f t="shared" si="13"/>
        <v>0</v>
      </c>
      <c r="C45" s="26">
        <v>0</v>
      </c>
      <c r="D45" s="47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f t="shared" si="4"/>
        <v>0</v>
      </c>
      <c r="N45" s="11">
        <v>0</v>
      </c>
    </row>
    <row r="46" spans="1:14" s="7" customFormat="1" ht="30" x14ac:dyDescent="0.25">
      <c r="A46" s="3" t="s">
        <v>45</v>
      </c>
      <c r="B46" s="11">
        <f t="shared" si="13"/>
        <v>0</v>
      </c>
      <c r="C46" s="26">
        <v>0</v>
      </c>
      <c r="D46" s="47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f t="shared" si="4"/>
        <v>0</v>
      </c>
      <c r="N46" s="11">
        <v>0</v>
      </c>
    </row>
    <row r="47" spans="1:14" s="17" customFormat="1" x14ac:dyDescent="0.25">
      <c r="A47" s="2" t="s">
        <v>46</v>
      </c>
      <c r="B47" s="9">
        <f t="shared" si="13"/>
        <v>0</v>
      </c>
      <c r="C47" s="24">
        <f t="shared" ref="C47:E47" si="14">SUM(C48:C54)</f>
        <v>0</v>
      </c>
      <c r="D47" s="45">
        <f t="shared" si="14"/>
        <v>0</v>
      </c>
      <c r="E47" s="24">
        <f t="shared" si="14"/>
        <v>0</v>
      </c>
      <c r="F47" s="24">
        <f t="shared" ref="F47:G47" si="15">SUM(F48:F54)</f>
        <v>0</v>
      </c>
      <c r="G47" s="24">
        <f t="shared" si="15"/>
        <v>0</v>
      </c>
      <c r="H47" s="24">
        <f t="shared" ref="H47:I47" si="16">SUM(H48:H54)</f>
        <v>0</v>
      </c>
      <c r="I47" s="24">
        <f t="shared" si="16"/>
        <v>0</v>
      </c>
      <c r="J47" s="24">
        <f t="shared" ref="J47:K47" si="17">SUM(J48:J54)</f>
        <v>0</v>
      </c>
      <c r="K47" s="24">
        <f t="shared" si="17"/>
        <v>0</v>
      </c>
      <c r="L47" s="24">
        <f t="shared" ref="L47" si="18">SUM(L48:L54)</f>
        <v>0</v>
      </c>
      <c r="M47" s="24">
        <f t="shared" si="4"/>
        <v>0</v>
      </c>
      <c r="N47" s="9">
        <f t="shared" ref="N47" si="19">SUM(N48:N54)</f>
        <v>0</v>
      </c>
    </row>
    <row r="48" spans="1:14" s="7" customFormat="1" ht="30" x14ac:dyDescent="0.25">
      <c r="A48" s="3" t="s">
        <v>47</v>
      </c>
      <c r="B48" s="11">
        <f t="shared" si="13"/>
        <v>0</v>
      </c>
      <c r="C48" s="26">
        <v>0</v>
      </c>
      <c r="D48" s="47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f t="shared" si="4"/>
        <v>0</v>
      </c>
      <c r="N48" s="11">
        <v>0</v>
      </c>
    </row>
    <row r="49" spans="1:14" s="7" customFormat="1" ht="30" x14ac:dyDescent="0.25">
      <c r="A49" s="3" t="s">
        <v>48</v>
      </c>
      <c r="B49" s="11">
        <f t="shared" si="13"/>
        <v>0</v>
      </c>
      <c r="C49" s="26">
        <v>0</v>
      </c>
      <c r="D49" s="47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f t="shared" si="4"/>
        <v>0</v>
      </c>
      <c r="N49" s="11">
        <v>0</v>
      </c>
    </row>
    <row r="50" spans="1:14" s="7" customFormat="1" ht="30" x14ac:dyDescent="0.25">
      <c r="A50" s="3" t="s">
        <v>49</v>
      </c>
      <c r="B50" s="11">
        <f t="shared" si="13"/>
        <v>0</v>
      </c>
      <c r="C50" s="26">
        <v>0</v>
      </c>
      <c r="D50" s="47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f t="shared" si="4"/>
        <v>0</v>
      </c>
      <c r="N50" s="11">
        <v>0</v>
      </c>
    </row>
    <row r="51" spans="1:14" s="7" customFormat="1" ht="30" x14ac:dyDescent="0.25">
      <c r="A51" s="3" t="s">
        <v>50</v>
      </c>
      <c r="B51" s="11">
        <f t="shared" si="13"/>
        <v>0</v>
      </c>
      <c r="C51" s="26">
        <v>0</v>
      </c>
      <c r="D51" s="47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f t="shared" si="4"/>
        <v>0</v>
      </c>
      <c r="N51" s="11">
        <v>0</v>
      </c>
    </row>
    <row r="52" spans="1:14" s="7" customFormat="1" ht="30" x14ac:dyDescent="0.25">
      <c r="A52" s="3" t="s">
        <v>51</v>
      </c>
      <c r="B52" s="11">
        <f t="shared" si="13"/>
        <v>0</v>
      </c>
      <c r="C52" s="26">
        <v>0</v>
      </c>
      <c r="D52" s="47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f t="shared" si="4"/>
        <v>0</v>
      </c>
      <c r="N52" s="11">
        <v>0</v>
      </c>
    </row>
    <row r="53" spans="1:14" s="7" customFormat="1" ht="30" x14ac:dyDescent="0.25">
      <c r="A53" s="3" t="s">
        <v>52</v>
      </c>
      <c r="B53" s="11">
        <f t="shared" si="13"/>
        <v>0</v>
      </c>
      <c r="C53" s="26">
        <v>0</v>
      </c>
      <c r="D53" s="47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f t="shared" si="4"/>
        <v>0</v>
      </c>
      <c r="N53" s="11">
        <v>0</v>
      </c>
    </row>
    <row r="54" spans="1:14" s="7" customFormat="1" ht="30" x14ac:dyDescent="0.25">
      <c r="A54" s="3" t="s">
        <v>53</v>
      </c>
      <c r="B54" s="11">
        <f t="shared" si="13"/>
        <v>0</v>
      </c>
      <c r="C54" s="26">
        <v>0</v>
      </c>
      <c r="D54" s="47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f t="shared" si="4"/>
        <v>0</v>
      </c>
      <c r="N54" s="11">
        <v>0</v>
      </c>
    </row>
    <row r="55" spans="1:14" s="17" customFormat="1" ht="30" x14ac:dyDescent="0.25">
      <c r="A55" s="2" t="s">
        <v>54</v>
      </c>
      <c r="B55" s="9">
        <f t="shared" si="13"/>
        <v>208523.34000000003</v>
      </c>
      <c r="C55" s="24">
        <v>3610120</v>
      </c>
      <c r="D55" s="45">
        <f t="shared" ref="D55:N55" si="20">SUM(D56:D64)</f>
        <v>0</v>
      </c>
      <c r="E55" s="24">
        <f t="shared" si="20"/>
        <v>0</v>
      </c>
      <c r="F55" s="24">
        <f t="shared" ref="F55:G55" si="21">SUM(F56:F64)</f>
        <v>0</v>
      </c>
      <c r="G55" s="24">
        <f t="shared" si="21"/>
        <v>0</v>
      </c>
      <c r="H55" s="24">
        <f t="shared" ref="H55:I55" si="22">SUM(H56:H64)</f>
        <v>0</v>
      </c>
      <c r="I55" s="24">
        <f t="shared" si="22"/>
        <v>0</v>
      </c>
      <c r="J55" s="24">
        <v>12181.14</v>
      </c>
      <c r="K55" s="24">
        <v>196342.2</v>
      </c>
      <c r="L55" s="24">
        <v>0</v>
      </c>
      <c r="M55" s="24">
        <v>0</v>
      </c>
      <c r="N55" s="9">
        <f t="shared" si="20"/>
        <v>0</v>
      </c>
    </row>
    <row r="56" spans="1:14" s="7" customFormat="1" x14ac:dyDescent="0.25">
      <c r="A56" s="3" t="s">
        <v>55</v>
      </c>
      <c r="B56" s="11">
        <f t="shared" si="13"/>
        <v>208523.34000000003</v>
      </c>
      <c r="C56" s="25">
        <v>3334720</v>
      </c>
      <c r="D56" s="4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12181.14</v>
      </c>
      <c r="K56" s="26">
        <v>196342.2</v>
      </c>
      <c r="L56" s="26">
        <v>0</v>
      </c>
      <c r="M56" s="26">
        <v>0</v>
      </c>
      <c r="N56" s="11">
        <v>0</v>
      </c>
    </row>
    <row r="57" spans="1:14" s="7" customFormat="1" ht="30" x14ac:dyDescent="0.25">
      <c r="A57" s="3" t="s">
        <v>56</v>
      </c>
      <c r="B57" s="11">
        <f t="shared" si="13"/>
        <v>0</v>
      </c>
      <c r="C57" s="26">
        <v>275400</v>
      </c>
      <c r="D57" s="47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f t="shared" si="4"/>
        <v>0</v>
      </c>
      <c r="N57" s="11">
        <v>0</v>
      </c>
    </row>
    <row r="58" spans="1:14" s="7" customFormat="1" ht="30" x14ac:dyDescent="0.25">
      <c r="A58" s="3" t="s">
        <v>57</v>
      </c>
      <c r="B58" s="11">
        <f t="shared" si="13"/>
        <v>0</v>
      </c>
      <c r="C58" s="26">
        <v>0</v>
      </c>
      <c r="D58" s="47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f t="shared" si="4"/>
        <v>0</v>
      </c>
      <c r="N58" s="11">
        <v>0</v>
      </c>
    </row>
    <row r="59" spans="1:14" s="7" customFormat="1" ht="30" x14ac:dyDescent="0.25">
      <c r="A59" s="3" t="s">
        <v>58</v>
      </c>
      <c r="B59" s="11">
        <f t="shared" si="13"/>
        <v>0</v>
      </c>
      <c r="C59" s="26">
        <v>0</v>
      </c>
      <c r="D59" s="4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f t="shared" si="4"/>
        <v>0</v>
      </c>
      <c r="N59" s="11">
        <v>0</v>
      </c>
    </row>
    <row r="60" spans="1:14" s="7" customFormat="1" ht="30" x14ac:dyDescent="0.25">
      <c r="A60" s="3" t="s">
        <v>59</v>
      </c>
      <c r="B60" s="11">
        <f t="shared" si="13"/>
        <v>0</v>
      </c>
      <c r="C60" s="25">
        <v>0</v>
      </c>
      <c r="D60" s="4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f t="shared" si="4"/>
        <v>0</v>
      </c>
      <c r="N60" s="11">
        <v>0</v>
      </c>
    </row>
    <row r="61" spans="1:14" s="7" customFormat="1" x14ac:dyDescent="0.25">
      <c r="A61" s="3" t="s">
        <v>60</v>
      </c>
      <c r="B61" s="11">
        <f t="shared" si="13"/>
        <v>0</v>
      </c>
      <c r="C61" s="26"/>
      <c r="D61" s="4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f t="shared" si="4"/>
        <v>0</v>
      </c>
      <c r="N61" s="11">
        <v>0</v>
      </c>
    </row>
    <row r="62" spans="1:14" s="7" customFormat="1" x14ac:dyDescent="0.25">
      <c r="A62" s="3" t="s">
        <v>61</v>
      </c>
      <c r="B62" s="11">
        <f t="shared" si="13"/>
        <v>0</v>
      </c>
      <c r="C62" s="26">
        <v>0</v>
      </c>
      <c r="D62" s="47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f t="shared" si="4"/>
        <v>0</v>
      </c>
      <c r="N62" s="11">
        <v>0</v>
      </c>
    </row>
    <row r="63" spans="1:14" s="7" customFormat="1" x14ac:dyDescent="0.25">
      <c r="A63" s="3" t="s">
        <v>62</v>
      </c>
      <c r="B63" s="11">
        <f t="shared" si="13"/>
        <v>0</v>
      </c>
      <c r="C63" s="26">
        <v>0</v>
      </c>
      <c r="D63" s="47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f t="shared" si="4"/>
        <v>0</v>
      </c>
      <c r="N63" s="11">
        <v>0</v>
      </c>
    </row>
    <row r="64" spans="1:14" s="7" customFormat="1" ht="30" x14ac:dyDescent="0.25">
      <c r="A64" s="3" t="s">
        <v>63</v>
      </c>
      <c r="B64" s="11">
        <f t="shared" si="13"/>
        <v>0</v>
      </c>
      <c r="C64" s="26">
        <v>0</v>
      </c>
      <c r="D64" s="47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f t="shared" si="4"/>
        <v>0</v>
      </c>
      <c r="N64" s="11">
        <v>0</v>
      </c>
    </row>
    <row r="65" spans="1:14" s="17" customFormat="1" x14ac:dyDescent="0.25">
      <c r="A65" s="2" t="s">
        <v>64</v>
      </c>
      <c r="B65" s="9">
        <f t="shared" si="13"/>
        <v>0</v>
      </c>
      <c r="C65" s="24">
        <f t="shared" ref="C65:E65" si="23">SUM(C66:C69)</f>
        <v>0</v>
      </c>
      <c r="D65" s="45">
        <f t="shared" si="23"/>
        <v>0</v>
      </c>
      <c r="E65" s="24">
        <f t="shared" si="23"/>
        <v>0</v>
      </c>
      <c r="F65" s="24">
        <f t="shared" ref="F65:G65" si="24">SUM(F66:F69)</f>
        <v>0</v>
      </c>
      <c r="G65" s="24">
        <f t="shared" si="24"/>
        <v>0</v>
      </c>
      <c r="H65" s="24">
        <f t="shared" ref="H65:I65" si="25">SUM(H66:H69)</f>
        <v>0</v>
      </c>
      <c r="I65" s="24">
        <f t="shared" si="25"/>
        <v>0</v>
      </c>
      <c r="J65" s="24">
        <f t="shared" ref="J65:K65" si="26">SUM(J66:J69)</f>
        <v>0</v>
      </c>
      <c r="K65" s="24">
        <f t="shared" si="26"/>
        <v>0</v>
      </c>
      <c r="L65" s="24">
        <f t="shared" ref="L65" si="27">SUM(L66:L69)</f>
        <v>0</v>
      </c>
      <c r="M65" s="24">
        <f t="shared" si="4"/>
        <v>0</v>
      </c>
      <c r="N65" s="9">
        <f t="shared" ref="N65" si="28">SUM(N66:N69)</f>
        <v>0</v>
      </c>
    </row>
    <row r="66" spans="1:14" s="7" customFormat="1" x14ac:dyDescent="0.25">
      <c r="A66" s="3" t="s">
        <v>65</v>
      </c>
      <c r="B66" s="11">
        <f t="shared" si="13"/>
        <v>0</v>
      </c>
      <c r="C66" s="26">
        <v>0</v>
      </c>
      <c r="D66" s="47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f t="shared" si="4"/>
        <v>0</v>
      </c>
      <c r="N66" s="11">
        <v>0</v>
      </c>
    </row>
    <row r="67" spans="1:14" s="7" customFormat="1" x14ac:dyDescent="0.25">
      <c r="A67" s="3" t="s">
        <v>66</v>
      </c>
      <c r="B67" s="11">
        <f t="shared" si="13"/>
        <v>0</v>
      </c>
      <c r="C67" s="26">
        <v>0</v>
      </c>
      <c r="D67" s="47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f t="shared" si="4"/>
        <v>0</v>
      </c>
      <c r="N67" s="11">
        <v>0</v>
      </c>
    </row>
    <row r="68" spans="1:14" s="7" customFormat="1" ht="28.5" customHeight="1" x14ac:dyDescent="0.25">
      <c r="A68" s="3" t="s">
        <v>67</v>
      </c>
      <c r="B68" s="11">
        <f t="shared" si="13"/>
        <v>0</v>
      </c>
      <c r="C68" s="26">
        <v>0</v>
      </c>
      <c r="D68" s="47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f t="shared" si="4"/>
        <v>0</v>
      </c>
      <c r="N68" s="11">
        <v>0</v>
      </c>
    </row>
    <row r="69" spans="1:14" s="7" customFormat="1" ht="37.5" customHeight="1" x14ac:dyDescent="0.25">
      <c r="A69" s="3" t="s">
        <v>68</v>
      </c>
      <c r="B69" s="11">
        <f t="shared" si="13"/>
        <v>0</v>
      </c>
      <c r="C69" s="26">
        <v>0</v>
      </c>
      <c r="D69" s="47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f t="shared" si="4"/>
        <v>0</v>
      </c>
      <c r="N69" s="11">
        <v>0</v>
      </c>
    </row>
    <row r="70" spans="1:14" s="17" customFormat="1" ht="30" x14ac:dyDescent="0.25">
      <c r="A70" s="2" t="s">
        <v>69</v>
      </c>
      <c r="B70" s="9">
        <f t="shared" si="13"/>
        <v>0</v>
      </c>
      <c r="C70" s="24">
        <f t="shared" ref="C70:E70" si="29">SUM(C71:C72)</f>
        <v>0</v>
      </c>
      <c r="D70" s="45">
        <f t="shared" si="29"/>
        <v>0</v>
      </c>
      <c r="E70" s="24">
        <f t="shared" si="29"/>
        <v>0</v>
      </c>
      <c r="F70" s="24">
        <f t="shared" ref="F70:G70" si="30">SUM(F71:F72)</f>
        <v>0</v>
      </c>
      <c r="G70" s="24">
        <f t="shared" si="30"/>
        <v>0</v>
      </c>
      <c r="H70" s="24">
        <f t="shared" ref="H70:I70" si="31">SUM(H71:H72)</f>
        <v>0</v>
      </c>
      <c r="I70" s="24">
        <f t="shared" si="31"/>
        <v>0</v>
      </c>
      <c r="J70" s="24">
        <f t="shared" ref="J70:K70" si="32">SUM(J71:J72)</f>
        <v>0</v>
      </c>
      <c r="K70" s="24">
        <f t="shared" si="32"/>
        <v>0</v>
      </c>
      <c r="L70" s="24">
        <f t="shared" ref="L70" si="33">SUM(L71:L72)</f>
        <v>0</v>
      </c>
      <c r="M70" s="24">
        <f t="shared" si="4"/>
        <v>0</v>
      </c>
      <c r="N70" s="9">
        <f t="shared" ref="N70" si="34">SUM(N71:N72)</f>
        <v>0</v>
      </c>
    </row>
    <row r="71" spans="1:14" s="7" customFormat="1" x14ac:dyDescent="0.25">
      <c r="A71" s="3" t="s">
        <v>70</v>
      </c>
      <c r="B71" s="11">
        <f t="shared" si="13"/>
        <v>0</v>
      </c>
      <c r="C71" s="26">
        <v>0</v>
      </c>
      <c r="D71" s="47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f t="shared" si="4"/>
        <v>0</v>
      </c>
      <c r="N71" s="11">
        <v>0</v>
      </c>
    </row>
    <row r="72" spans="1:14" s="7" customFormat="1" ht="30" x14ac:dyDescent="0.25">
      <c r="A72" s="3" t="s">
        <v>71</v>
      </c>
      <c r="B72" s="11">
        <f t="shared" si="13"/>
        <v>0</v>
      </c>
      <c r="C72" s="26">
        <v>0</v>
      </c>
      <c r="D72" s="47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f t="shared" si="4"/>
        <v>0</v>
      </c>
      <c r="N72" s="11">
        <v>0</v>
      </c>
    </row>
    <row r="73" spans="1:14" s="17" customFormat="1" x14ac:dyDescent="0.25">
      <c r="A73" s="2" t="s">
        <v>72</v>
      </c>
      <c r="B73" s="9">
        <f t="shared" si="13"/>
        <v>0</v>
      </c>
      <c r="C73" s="24">
        <f t="shared" ref="C73:E73" si="35">SUM(C74:C76)</f>
        <v>0</v>
      </c>
      <c r="D73" s="45">
        <f t="shared" si="35"/>
        <v>0</v>
      </c>
      <c r="E73" s="24">
        <f t="shared" si="35"/>
        <v>0</v>
      </c>
      <c r="F73" s="24">
        <f t="shared" ref="F73:G73" si="36">SUM(F74:F76)</f>
        <v>0</v>
      </c>
      <c r="G73" s="24">
        <f t="shared" si="36"/>
        <v>0</v>
      </c>
      <c r="H73" s="24">
        <f t="shared" ref="H73:I73" si="37">SUM(H74:H76)</f>
        <v>0</v>
      </c>
      <c r="I73" s="24">
        <f t="shared" si="37"/>
        <v>0</v>
      </c>
      <c r="J73" s="24">
        <f t="shared" ref="J73:K73" si="38">SUM(J74:J76)</f>
        <v>0</v>
      </c>
      <c r="K73" s="24">
        <f t="shared" si="38"/>
        <v>0</v>
      </c>
      <c r="L73" s="24">
        <f t="shared" ref="L73" si="39">SUM(L74:L76)</f>
        <v>0</v>
      </c>
      <c r="M73" s="24">
        <f t="shared" si="4"/>
        <v>0</v>
      </c>
      <c r="N73" s="9">
        <f t="shared" ref="N73" si="40">SUM(N74:N76)</f>
        <v>0</v>
      </c>
    </row>
    <row r="74" spans="1:14" s="7" customFormat="1" ht="30" x14ac:dyDescent="0.25">
      <c r="A74" s="3" t="s">
        <v>73</v>
      </c>
      <c r="B74" s="11">
        <f t="shared" si="13"/>
        <v>0</v>
      </c>
      <c r="C74" s="26">
        <v>0</v>
      </c>
      <c r="D74" s="47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f t="shared" si="4"/>
        <v>0</v>
      </c>
      <c r="N74" s="11">
        <v>0</v>
      </c>
    </row>
    <row r="75" spans="1:14" s="7" customFormat="1" ht="30" x14ac:dyDescent="0.25">
      <c r="A75" s="3" t="s">
        <v>74</v>
      </c>
      <c r="B75" s="11">
        <f t="shared" si="13"/>
        <v>0</v>
      </c>
      <c r="C75" s="26">
        <v>0</v>
      </c>
      <c r="D75" s="47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f t="shared" si="4"/>
        <v>0</v>
      </c>
      <c r="N75" s="11">
        <v>0</v>
      </c>
    </row>
    <row r="76" spans="1:14" s="7" customFormat="1" ht="30" x14ac:dyDescent="0.25">
      <c r="A76" s="3" t="s">
        <v>75</v>
      </c>
      <c r="B76" s="11">
        <f t="shared" si="13"/>
        <v>0</v>
      </c>
      <c r="C76" s="26">
        <v>0</v>
      </c>
      <c r="D76" s="47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f t="shared" si="4"/>
        <v>0</v>
      </c>
      <c r="N76" s="11">
        <v>0</v>
      </c>
    </row>
    <row r="77" spans="1:14" s="7" customFormat="1" x14ac:dyDescent="0.25">
      <c r="A77" s="4" t="s">
        <v>76</v>
      </c>
      <c r="B77" s="12">
        <f t="shared" si="13"/>
        <v>156493324.55999997</v>
      </c>
      <c r="C77" s="27">
        <f>C12</f>
        <v>155378494</v>
      </c>
      <c r="D77" s="48">
        <f t="shared" ref="D77" si="41">D12</f>
        <v>0</v>
      </c>
      <c r="E77" s="27">
        <f t="shared" ref="E77:J77" si="42">E12</f>
        <v>6383090.5</v>
      </c>
      <c r="F77" s="27">
        <f t="shared" si="42"/>
        <v>8128288.9800000004</v>
      </c>
      <c r="G77" s="27">
        <f t="shared" si="42"/>
        <v>7785551.8700000001</v>
      </c>
      <c r="H77" s="27">
        <f t="shared" si="42"/>
        <v>7877463.2400000002</v>
      </c>
      <c r="I77" s="27">
        <f t="shared" si="42"/>
        <v>11923717.41</v>
      </c>
      <c r="J77" s="27">
        <f t="shared" si="42"/>
        <v>15297863.08</v>
      </c>
      <c r="K77" s="27">
        <f t="shared" ref="K77:L77" si="43">K12</f>
        <v>11188551.93</v>
      </c>
      <c r="L77" s="27">
        <f t="shared" si="43"/>
        <v>9662135.2699999996</v>
      </c>
      <c r="M77" s="27">
        <f t="shared" ref="M77:M90" si="44">SUM(E77:E77)+F77+G77+H77+I77+J77+K77+L77</f>
        <v>78246662.279999986</v>
      </c>
      <c r="N77" s="12">
        <f t="shared" ref="N77" si="45">N12</f>
        <v>0</v>
      </c>
    </row>
    <row r="78" spans="1:14" s="7" customFormat="1" hidden="1" x14ac:dyDescent="0.25">
      <c r="A78" s="3"/>
      <c r="B78" s="10"/>
      <c r="C78" s="33"/>
      <c r="D78" s="47"/>
      <c r="E78" s="11"/>
      <c r="F78" s="11"/>
      <c r="G78" s="11"/>
      <c r="H78" s="11"/>
      <c r="I78" s="11"/>
      <c r="J78" s="11"/>
      <c r="K78" s="11"/>
      <c r="L78" s="11"/>
      <c r="M78" s="11">
        <f t="shared" si="44"/>
        <v>0</v>
      </c>
      <c r="N78" s="10"/>
    </row>
    <row r="79" spans="1:14" s="7" customFormat="1" x14ac:dyDescent="0.25">
      <c r="A79" s="1" t="s">
        <v>77</v>
      </c>
      <c r="B79" s="8">
        <f t="shared" ref="B79:B88" si="46">SUM(E79:N79)</f>
        <v>0</v>
      </c>
      <c r="C79" s="34">
        <f t="shared" ref="C79:D79" si="47">C80+C83+C86</f>
        <v>0</v>
      </c>
      <c r="D79" s="44">
        <f t="shared" si="47"/>
        <v>0</v>
      </c>
      <c r="E79" s="8">
        <f t="shared" ref="E79:J79" si="48">E80+E83+E86</f>
        <v>0</v>
      </c>
      <c r="F79" s="8">
        <f t="shared" si="48"/>
        <v>0</v>
      </c>
      <c r="G79" s="8">
        <f t="shared" si="48"/>
        <v>0</v>
      </c>
      <c r="H79" s="8">
        <f t="shared" si="48"/>
        <v>0</v>
      </c>
      <c r="I79" s="8">
        <f t="shared" si="48"/>
        <v>0</v>
      </c>
      <c r="J79" s="8">
        <f t="shared" si="48"/>
        <v>0</v>
      </c>
      <c r="K79" s="8">
        <f t="shared" ref="K79:L79" si="49">K80+K83+K86</f>
        <v>0</v>
      </c>
      <c r="L79" s="8">
        <f t="shared" si="49"/>
        <v>0</v>
      </c>
      <c r="M79" s="8">
        <f t="shared" si="44"/>
        <v>0</v>
      </c>
      <c r="N79" s="8">
        <f t="shared" ref="N79" si="50">N80+N83+N86</f>
        <v>0</v>
      </c>
    </row>
    <row r="80" spans="1:14" s="17" customFormat="1" ht="24.75" customHeight="1" x14ac:dyDescent="0.25">
      <c r="A80" s="2" t="s">
        <v>78</v>
      </c>
      <c r="B80" s="9">
        <f t="shared" si="46"/>
        <v>0</v>
      </c>
      <c r="C80" s="35">
        <f t="shared" ref="C80:D80" si="51">SUM(C81:C82)</f>
        <v>0</v>
      </c>
      <c r="D80" s="45">
        <f t="shared" si="51"/>
        <v>0</v>
      </c>
      <c r="E80" s="9">
        <f t="shared" ref="E80:J80" si="52">SUM(E81:E82)</f>
        <v>0</v>
      </c>
      <c r="F80" s="9">
        <f t="shared" si="52"/>
        <v>0</v>
      </c>
      <c r="G80" s="9">
        <f t="shared" si="52"/>
        <v>0</v>
      </c>
      <c r="H80" s="9">
        <f t="shared" si="52"/>
        <v>0</v>
      </c>
      <c r="I80" s="9">
        <f t="shared" si="52"/>
        <v>0</v>
      </c>
      <c r="J80" s="9">
        <f t="shared" si="52"/>
        <v>0</v>
      </c>
      <c r="K80" s="9">
        <f t="shared" ref="K80:L80" si="53">SUM(K81:K82)</f>
        <v>0</v>
      </c>
      <c r="L80" s="9">
        <f t="shared" si="53"/>
        <v>0</v>
      </c>
      <c r="M80" s="9">
        <f t="shared" si="44"/>
        <v>0</v>
      </c>
      <c r="N80" s="9">
        <f t="shared" ref="N80" si="54">SUM(N81:N82)</f>
        <v>0</v>
      </c>
    </row>
    <row r="81" spans="1:14" s="7" customFormat="1" ht="21.75" customHeight="1" x14ac:dyDescent="0.25">
      <c r="A81" s="3" t="s">
        <v>79</v>
      </c>
      <c r="B81" s="11">
        <f t="shared" si="46"/>
        <v>0</v>
      </c>
      <c r="C81" s="33">
        <v>0</v>
      </c>
      <c r="D81" s="47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f t="shared" si="44"/>
        <v>0</v>
      </c>
      <c r="N81" s="11">
        <v>0</v>
      </c>
    </row>
    <row r="82" spans="1:14" s="7" customFormat="1" ht="30" x14ac:dyDescent="0.25">
      <c r="A82" s="3" t="s">
        <v>80</v>
      </c>
      <c r="B82" s="11">
        <f t="shared" si="46"/>
        <v>0</v>
      </c>
      <c r="C82" s="33">
        <v>0</v>
      </c>
      <c r="D82" s="47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f t="shared" si="44"/>
        <v>0</v>
      </c>
      <c r="N82" s="11">
        <v>0</v>
      </c>
    </row>
    <row r="83" spans="1:14" s="17" customFormat="1" x14ac:dyDescent="0.25">
      <c r="A83" s="2" t="s">
        <v>81</v>
      </c>
      <c r="B83" s="9">
        <f t="shared" si="46"/>
        <v>0</v>
      </c>
      <c r="C83" s="35">
        <f t="shared" ref="C83:D83" si="55">SUM(C84:C85)</f>
        <v>0</v>
      </c>
      <c r="D83" s="45">
        <f t="shared" si="55"/>
        <v>0</v>
      </c>
      <c r="E83" s="9">
        <f t="shared" ref="E83:J83" si="56">SUM(E84:E85)</f>
        <v>0</v>
      </c>
      <c r="F83" s="9">
        <f t="shared" si="56"/>
        <v>0</v>
      </c>
      <c r="G83" s="9">
        <f t="shared" si="56"/>
        <v>0</v>
      </c>
      <c r="H83" s="9">
        <f t="shared" si="56"/>
        <v>0</v>
      </c>
      <c r="I83" s="9">
        <f t="shared" si="56"/>
        <v>0</v>
      </c>
      <c r="J83" s="9">
        <f t="shared" si="56"/>
        <v>0</v>
      </c>
      <c r="K83" s="9">
        <f t="shared" ref="K83:L83" si="57">SUM(K84:K85)</f>
        <v>0</v>
      </c>
      <c r="L83" s="9">
        <f t="shared" si="57"/>
        <v>0</v>
      </c>
      <c r="M83" s="9">
        <f t="shared" si="44"/>
        <v>0</v>
      </c>
      <c r="N83" s="9">
        <f t="shared" ref="N83" si="58">SUM(N84:N85)</f>
        <v>0</v>
      </c>
    </row>
    <row r="84" spans="1:14" s="7" customFormat="1" ht="30" x14ac:dyDescent="0.25">
      <c r="A84" s="3" t="s">
        <v>82</v>
      </c>
      <c r="B84" s="11">
        <f t="shared" si="46"/>
        <v>0</v>
      </c>
      <c r="C84" s="33">
        <v>0</v>
      </c>
      <c r="D84" s="47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f t="shared" si="44"/>
        <v>0</v>
      </c>
      <c r="N84" s="11">
        <v>0</v>
      </c>
    </row>
    <row r="85" spans="1:14" s="7" customFormat="1" ht="30" x14ac:dyDescent="0.25">
      <c r="A85" s="3" t="s">
        <v>83</v>
      </c>
      <c r="B85" s="11">
        <f t="shared" si="46"/>
        <v>0</v>
      </c>
      <c r="C85" s="33">
        <v>0</v>
      </c>
      <c r="D85" s="47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f t="shared" si="44"/>
        <v>0</v>
      </c>
      <c r="N85" s="11">
        <v>0</v>
      </c>
    </row>
    <row r="86" spans="1:14" s="17" customFormat="1" ht="23.25" customHeight="1" x14ac:dyDescent="0.25">
      <c r="A86" s="2" t="s">
        <v>84</v>
      </c>
      <c r="B86" s="9">
        <f t="shared" si="46"/>
        <v>0</v>
      </c>
      <c r="C86" s="35">
        <f t="shared" ref="C86:D86" si="59">SUM(C87)</f>
        <v>0</v>
      </c>
      <c r="D86" s="45">
        <f t="shared" si="59"/>
        <v>0</v>
      </c>
      <c r="E86" s="9">
        <f t="shared" ref="E86:L86" si="60">SUM(E87)</f>
        <v>0</v>
      </c>
      <c r="F86" s="9">
        <f t="shared" si="60"/>
        <v>0</v>
      </c>
      <c r="G86" s="9">
        <f t="shared" si="60"/>
        <v>0</v>
      </c>
      <c r="H86" s="9">
        <f t="shared" si="60"/>
        <v>0</v>
      </c>
      <c r="I86" s="9">
        <f t="shared" si="60"/>
        <v>0</v>
      </c>
      <c r="J86" s="9">
        <f t="shared" si="60"/>
        <v>0</v>
      </c>
      <c r="K86" s="9">
        <f t="shared" si="60"/>
        <v>0</v>
      </c>
      <c r="L86" s="9">
        <f t="shared" si="60"/>
        <v>0</v>
      </c>
      <c r="M86" s="9">
        <f t="shared" si="44"/>
        <v>0</v>
      </c>
      <c r="N86" s="9">
        <f t="shared" ref="N86" si="61">SUM(N87)</f>
        <v>0</v>
      </c>
    </row>
    <row r="87" spans="1:14" s="7" customFormat="1" ht="25.5" customHeight="1" x14ac:dyDescent="0.25">
      <c r="A87" s="3" t="s">
        <v>85</v>
      </c>
      <c r="B87" s="11">
        <f t="shared" si="46"/>
        <v>0</v>
      </c>
      <c r="C87" s="33">
        <v>0</v>
      </c>
      <c r="D87" s="47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f t="shared" si="44"/>
        <v>0</v>
      </c>
      <c r="N87" s="11">
        <v>0</v>
      </c>
    </row>
    <row r="88" spans="1:14" s="7" customFormat="1" x14ac:dyDescent="0.25">
      <c r="A88" s="4" t="s">
        <v>86</v>
      </c>
      <c r="B88" s="12">
        <f t="shared" si="46"/>
        <v>0</v>
      </c>
      <c r="C88" s="36">
        <f t="shared" ref="C88:D88" si="62">C79</f>
        <v>0</v>
      </c>
      <c r="D88" s="48">
        <f t="shared" si="62"/>
        <v>0</v>
      </c>
      <c r="E88" s="12">
        <f t="shared" ref="E88:J88" si="63">E79</f>
        <v>0</v>
      </c>
      <c r="F88" s="12">
        <f t="shared" si="63"/>
        <v>0</v>
      </c>
      <c r="G88" s="12">
        <f t="shared" si="63"/>
        <v>0</v>
      </c>
      <c r="H88" s="12">
        <f t="shared" si="63"/>
        <v>0</v>
      </c>
      <c r="I88" s="12">
        <f t="shared" si="63"/>
        <v>0</v>
      </c>
      <c r="J88" s="12">
        <f t="shared" si="63"/>
        <v>0</v>
      </c>
      <c r="K88" s="12">
        <f t="shared" ref="K88:L88" si="64">K79</f>
        <v>0</v>
      </c>
      <c r="L88" s="12">
        <f t="shared" si="64"/>
        <v>0</v>
      </c>
      <c r="M88" s="12">
        <f t="shared" si="44"/>
        <v>0</v>
      </c>
      <c r="N88" s="12">
        <f t="shared" ref="N88" si="65">N79</f>
        <v>0</v>
      </c>
    </row>
    <row r="89" spans="1:14" s="30" customFormat="1" ht="8.25" x14ac:dyDescent="0.25">
      <c r="B89" s="39"/>
      <c r="C89" s="40"/>
      <c r="D89" s="49"/>
      <c r="E89" s="39"/>
      <c r="F89" s="39"/>
      <c r="G89" s="39"/>
      <c r="H89" s="39"/>
      <c r="I89" s="39"/>
      <c r="J89" s="39"/>
      <c r="K89" s="39"/>
      <c r="L89" s="39"/>
      <c r="M89" s="39">
        <f t="shared" si="44"/>
        <v>0</v>
      </c>
      <c r="N89" s="39"/>
    </row>
    <row r="90" spans="1:14" s="7" customFormat="1" ht="31.5" x14ac:dyDescent="0.25">
      <c r="A90" s="5" t="s">
        <v>87</v>
      </c>
      <c r="B90" s="13">
        <f>SUM(E90:N90)</f>
        <v>156493324.55999997</v>
      </c>
      <c r="C90" s="37">
        <f>C77+C88</f>
        <v>155378494</v>
      </c>
      <c r="D90" s="50">
        <f t="shared" ref="D90" si="66">D77+D88</f>
        <v>0</v>
      </c>
      <c r="E90" s="14">
        <f t="shared" ref="E90:J90" si="67">E77+E88</f>
        <v>6383090.5</v>
      </c>
      <c r="F90" s="14">
        <f t="shared" si="67"/>
        <v>8128288.9800000004</v>
      </c>
      <c r="G90" s="14">
        <f t="shared" si="67"/>
        <v>7785551.8700000001</v>
      </c>
      <c r="H90" s="14">
        <f t="shared" si="67"/>
        <v>7877463.2400000002</v>
      </c>
      <c r="I90" s="14">
        <f t="shared" si="67"/>
        <v>11923717.41</v>
      </c>
      <c r="J90" s="14">
        <f t="shared" si="67"/>
        <v>15297863.08</v>
      </c>
      <c r="K90" s="14">
        <f t="shared" ref="K90:L90" si="68">K77+K88</f>
        <v>11188551.93</v>
      </c>
      <c r="L90" s="14">
        <f t="shared" si="68"/>
        <v>9662135.2699999996</v>
      </c>
      <c r="M90" s="14">
        <f t="shared" si="44"/>
        <v>78246662.279999986</v>
      </c>
      <c r="N90" s="14">
        <f t="shared" ref="N90" si="69">N77+N88</f>
        <v>0</v>
      </c>
    </row>
    <row r="91" spans="1:14" x14ac:dyDescent="0.25">
      <c r="A91" t="s">
        <v>88</v>
      </c>
    </row>
    <row r="92" spans="1:14" x14ac:dyDescent="0.25">
      <c r="A92" t="s">
        <v>89</v>
      </c>
    </row>
    <row r="93" spans="1:14" x14ac:dyDescent="0.25">
      <c r="A93" t="s">
        <v>90</v>
      </c>
    </row>
    <row r="94" spans="1:14" x14ac:dyDescent="0.25">
      <c r="A94" t="s">
        <v>6</v>
      </c>
    </row>
    <row r="95" spans="1:14" x14ac:dyDescent="0.25">
      <c r="A95" t="s">
        <v>91</v>
      </c>
    </row>
    <row r="96" spans="1:14" x14ac:dyDescent="0.25">
      <c r="A96" t="s">
        <v>92</v>
      </c>
      <c r="M96" s="31"/>
    </row>
    <row r="97" spans="1:5" x14ac:dyDescent="0.25">
      <c r="A97" s="51"/>
      <c r="B97" s="51"/>
      <c r="C97" s="51"/>
      <c r="D97" s="51"/>
      <c r="E97" s="51"/>
    </row>
    <row r="98" spans="1:5" x14ac:dyDescent="0.25">
      <c r="B98"/>
      <c r="C98"/>
      <c r="D98"/>
    </row>
    <row r="99" spans="1:5" x14ac:dyDescent="0.25">
      <c r="B99"/>
      <c r="C99"/>
      <c r="D99"/>
    </row>
    <row r="100" spans="1:5" x14ac:dyDescent="0.25">
      <c r="B100"/>
      <c r="C100"/>
      <c r="D100"/>
    </row>
    <row r="101" spans="1:5" x14ac:dyDescent="0.25">
      <c r="B101"/>
      <c r="C101"/>
      <c r="D101"/>
    </row>
    <row r="102" spans="1:5" x14ac:dyDescent="0.25">
      <c r="B102"/>
      <c r="C102"/>
      <c r="D102"/>
    </row>
  </sheetData>
  <mergeCells count="7">
    <mergeCell ref="A97:E97"/>
    <mergeCell ref="A1:N1"/>
    <mergeCell ref="A8:N8"/>
    <mergeCell ref="A9:N9"/>
    <mergeCell ref="A10:M10"/>
    <mergeCell ref="A2:M5"/>
    <mergeCell ref="A7:M7"/>
  </mergeCells>
  <printOptions horizontalCentered="1"/>
  <pageMargins left="0.39370078740157483" right="0.39370078740157483" top="0.19685039370078741" bottom="0.19685039370078741" header="0" footer="0.31496062992125984"/>
  <pageSetup scale="65" fitToHeight="0" orientation="landscape" r:id="rId1"/>
  <rowBreaks count="3" manualBreakCount="3">
    <brk id="42" max="13" man="1"/>
    <brk id="59" max="13" man="1"/>
    <brk id="80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(2025-08)</vt:lpstr>
      <vt:lpstr>'Plantilla Ejecución (2025-08)'!Área_de_impresión</vt:lpstr>
      <vt:lpstr>'Plantilla Ejecución (2025-08)'!Títulos_a_imprimir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2025-09-08T13:29:30Z</cp:lastPrinted>
  <dcterms:created xsi:type="dcterms:W3CDTF">2018-04-17T18:57:16Z</dcterms:created>
  <dcterms:modified xsi:type="dcterms:W3CDTF">2025-09-08T13:36:34Z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