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11" documentId="8_{CDCE457F-DEA2-4FCF-8B2A-D1597A4843D3}" xr6:coauthVersionLast="47" xr6:coauthVersionMax="47" xr10:uidLastSave="{39B051D0-0EA1-4418-B2C8-C22D8CCA0C99}"/>
  <bookViews>
    <workbookView xWindow="315" yWindow="90" windowWidth="26805" windowHeight="15360" xr2:uid="{00000000-000D-0000-FFFF-FFFF00000000}"/>
  </bookViews>
  <sheets>
    <sheet name="CNCCMDL Nómina Gral.  2025-08" sheetId="11" r:id="rId1"/>
  </sheets>
  <definedNames>
    <definedName name="_xlnm.Print_Titles" localSheetId="0">'CNCCMDL Nómina Gral.  2025-08'!$1:$11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1" l="1"/>
  <c r="J66" i="11"/>
  <c r="J45" i="11"/>
  <c r="J62" i="11"/>
  <c r="J44" i="11" l="1"/>
  <c r="J23" i="11" l="1"/>
  <c r="J14" i="11"/>
  <c r="J28" i="11"/>
  <c r="J49" i="11"/>
  <c r="H62" i="11" l="1"/>
  <c r="I62" i="11"/>
  <c r="K62" i="11" l="1"/>
  <c r="H49" i="11"/>
  <c r="I49" i="11"/>
  <c r="I28" i="11"/>
  <c r="H28" i="11"/>
  <c r="K49" i="11" l="1"/>
  <c r="K28" i="11"/>
  <c r="J21" i="11"/>
  <c r="H21" i="11"/>
  <c r="I21" i="11"/>
  <c r="J38" i="11"/>
  <c r="I38" i="11"/>
  <c r="H38" i="11"/>
  <c r="J36" i="11"/>
  <c r="I36" i="11"/>
  <c r="H36" i="11"/>
  <c r="I35" i="11"/>
  <c r="H35" i="11"/>
  <c r="J37" i="11"/>
  <c r="I37" i="11"/>
  <c r="H37" i="11"/>
  <c r="J22" i="11"/>
  <c r="K21" i="11" l="1"/>
  <c r="K36" i="11"/>
  <c r="K38" i="11"/>
  <c r="K35" i="11"/>
  <c r="K37" i="11"/>
  <c r="J61" i="11"/>
  <c r="J26" i="11"/>
  <c r="J47" i="11"/>
  <c r="H22" i="11"/>
  <c r="I22" i="11"/>
  <c r="K22" i="11" l="1"/>
  <c r="G63" i="11"/>
  <c r="H47" i="11"/>
  <c r="I47" i="11"/>
  <c r="K47" i="11" l="1"/>
  <c r="J41" i="11"/>
  <c r="J75" i="11"/>
  <c r="J69" i="11"/>
  <c r="J76" i="11"/>
  <c r="J77" i="11"/>
  <c r="J72" i="11"/>
  <c r="J68" i="11"/>
  <c r="J30" i="11"/>
  <c r="J29" i="11"/>
  <c r="J20" i="11"/>
  <c r="J70" i="11"/>
  <c r="J74" i="11"/>
  <c r="J79" i="11"/>
  <c r="J71" i="11"/>
  <c r="J55" i="11"/>
  <c r="J15" i="11"/>
  <c r="J78" i="11"/>
  <c r="J73" i="11"/>
  <c r="J67" i="11"/>
  <c r="J65" i="11"/>
  <c r="J63" i="11"/>
  <c r="J60" i="11"/>
  <c r="J58" i="11"/>
  <c r="J48" i="11"/>
  <c r="J57" i="11"/>
  <c r="J56" i="11"/>
  <c r="J54" i="11"/>
  <c r="J51" i="11"/>
  <c r="J43" i="11"/>
  <c r="J46" i="11"/>
  <c r="J40" i="11"/>
  <c r="J39" i="11"/>
  <c r="J33" i="11"/>
  <c r="J31" i="11"/>
  <c r="J25" i="11"/>
  <c r="J27" i="11"/>
  <c r="J24" i="11"/>
  <c r="J19" i="11"/>
  <c r="J50" i="11"/>
  <c r="J17" i="11"/>
  <c r="J16" i="11"/>
  <c r="J13" i="11"/>
  <c r="J12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41" i="11"/>
  <c r="H41" i="11"/>
  <c r="F63" i="11"/>
  <c r="I63" i="11" s="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48" i="11"/>
  <c r="H48" i="11"/>
  <c r="I46" i="11"/>
  <c r="H46" i="11"/>
  <c r="I45" i="11"/>
  <c r="H45" i="11"/>
  <c r="I44" i="11"/>
  <c r="I43" i="11"/>
  <c r="H43" i="11"/>
  <c r="I42" i="11"/>
  <c r="H42" i="11"/>
  <c r="I40" i="11"/>
  <c r="H40" i="11"/>
  <c r="I39" i="11"/>
  <c r="K39" i="11" l="1"/>
  <c r="K76" i="11"/>
  <c r="K75" i="11"/>
  <c r="K67" i="11"/>
  <c r="K70" i="11"/>
  <c r="K72" i="11"/>
  <c r="K68" i="11"/>
  <c r="K66" i="11"/>
  <c r="K69" i="11"/>
  <c r="K74" i="11"/>
  <c r="K71" i="11"/>
  <c r="K52" i="11"/>
  <c r="K58" i="11"/>
  <c r="K41" i="11"/>
  <c r="K73" i="11"/>
  <c r="K51" i="11"/>
  <c r="K54" i="11"/>
  <c r="K56" i="11"/>
  <c r="K65" i="11"/>
  <c r="K59" i="11"/>
  <c r="K64" i="11"/>
  <c r="K57" i="11"/>
  <c r="K60" i="11"/>
  <c r="K55" i="11"/>
  <c r="K42" i="11"/>
  <c r="K48" i="11"/>
  <c r="K53" i="11"/>
  <c r="H63" i="11"/>
  <c r="K63" i="11" s="1"/>
  <c r="K45" i="11"/>
  <c r="K61" i="11"/>
  <c r="K43" i="11"/>
  <c r="K46" i="11"/>
  <c r="K40" i="11"/>
  <c r="H44" i="11"/>
  <c r="K44" i="11" s="1"/>
  <c r="I34" i="11"/>
  <c r="H34" i="11"/>
  <c r="I33" i="11"/>
  <c r="H33" i="11"/>
  <c r="J32" i="11"/>
  <c r="I32" i="11"/>
  <c r="H32" i="11"/>
  <c r="I31" i="11"/>
  <c r="H31" i="11"/>
  <c r="I30" i="11"/>
  <c r="H30" i="11"/>
  <c r="I29" i="11"/>
  <c r="H29" i="11"/>
  <c r="I27" i="11"/>
  <c r="H27" i="11"/>
  <c r="F26" i="11"/>
  <c r="H26" i="11" s="1"/>
  <c r="I25" i="11"/>
  <c r="H25" i="11"/>
  <c r="F24" i="11"/>
  <c r="I24" i="11" s="1"/>
  <c r="F23" i="11"/>
  <c r="I23" i="11" s="1"/>
  <c r="I20" i="11"/>
  <c r="H20" i="11"/>
  <c r="I19" i="11"/>
  <c r="H19" i="11"/>
  <c r="I18" i="11"/>
  <c r="H18" i="11"/>
  <c r="I17" i="11"/>
  <c r="H17" i="11"/>
  <c r="K34" i="11" l="1"/>
  <c r="K33" i="11"/>
  <c r="K31" i="11"/>
  <c r="K19" i="11"/>
  <c r="K25" i="11"/>
  <c r="K29" i="11"/>
  <c r="K20" i="11"/>
  <c r="K30" i="11"/>
  <c r="H24" i="11"/>
  <c r="K24" i="11" s="1"/>
  <c r="I26" i="11"/>
  <c r="K26" i="11" s="1"/>
  <c r="K32" i="11"/>
  <c r="K27" i="11"/>
  <c r="H23" i="11"/>
  <c r="K23" i="11" s="1"/>
  <c r="K18" i="11"/>
  <c r="K17" i="11"/>
  <c r="F50" i="11" l="1"/>
  <c r="I50" i="11" s="1"/>
  <c r="H50" i="11" l="1"/>
  <c r="K50" i="11" s="1"/>
  <c r="I77" i="11" l="1"/>
  <c r="H77" i="11"/>
  <c r="I79" i="11"/>
  <c r="H79" i="11"/>
  <c r="I78" i="11"/>
  <c r="H78" i="11"/>
  <c r="K78" i="11" l="1"/>
  <c r="K77" i="11"/>
  <c r="K79" i="11"/>
  <c r="G81" i="11"/>
  <c r="F81" i="11"/>
  <c r="K80" i="11"/>
  <c r="J81" i="11"/>
  <c r="I16" i="11" l="1"/>
  <c r="I15" i="11"/>
  <c r="I14" i="11"/>
  <c r="K14" i="11" s="1"/>
  <c r="I13" i="11"/>
  <c r="I12" i="11"/>
  <c r="H16" i="11"/>
  <c r="H15" i="11"/>
  <c r="H13" i="11"/>
  <c r="I81" i="11" l="1"/>
  <c r="H81" i="11"/>
  <c r="K12" i="11"/>
  <c r="K13" i="11"/>
  <c r="K16" i="11"/>
  <c r="K15" i="11"/>
  <c r="K81" i="11" l="1"/>
</calcChain>
</file>

<file path=xl/sharedStrings.xml><?xml version="1.0" encoding="utf-8"?>
<sst xmlns="http://schemas.openxmlformats.org/spreadsheetml/2006/main" count="365" uniqueCount="151">
  <si>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</si>
  <si>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</si>
  <si>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</si>
  <si>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</si>
  <si>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</si>
  <si>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</si>
  <si>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</si>
  <si>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</si>
  <si>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</si>
  <si>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</si>
  <si>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</si>
  <si>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</si>
  <si>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</si>
  <si>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</si>
  <si>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</si>
  <si>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</si>
  <si>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</si>
  <si>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</si>
  <si>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</si>
  <si>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</si>
  <si>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</si>
  <si>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</si>
  <si>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</si>
  <si>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</si>
  <si>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</si>
  <si>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</si>
  <si>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</si>
  <si>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</si>
  <si>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</si>
  <si>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</si>
  <si>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</si>
  <si>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</si>
  <si>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</si>
  <si>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</si>
  <si>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</si>
  <si>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</si>
  <si>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</si>
  <si>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</si>
  <si>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</si>
  <si>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</si>
  <si>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</si>
  <si>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</si>
  <si>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</si>
  <si>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</si>
  <si>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</si>
  <si>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</si>
  <si>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</si>
  <si>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</si>
  <si>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</si>
  <si>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</si>
  <si>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</si>
  <si>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</si>
  <si>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</si>
  <si>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</si>
  <si>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</si>
  <si>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</si>
  <si>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</si>
  <si>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</si>
  <si>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</si>
  <si>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</si>
  <si>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</si>
  <si>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</si>
  <si>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</si>
  <si>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</si>
  <si>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</si>
  <si>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</si>
  <si>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</si>
  <si>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</si>
  <si>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</si>
  <si>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</si>
  <si>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</si>
  <si>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</si>
  <si>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</si>
  <si>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</si>
  <si>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</si>
  <si>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</si>
  <si>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</si>
  <si>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</si>
  <si>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</si>
  <si>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</si>
  <si>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</si>
  <si>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</si>
  <si>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</si>
  <si>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</si>
  <si>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</si>
  <si>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</si>
  <si>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</si>
  <si>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</si>
  <si>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</si>
  <si>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</si>
  <si>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</si>
  <si>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</si>
  <si>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</si>
  <si>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</si>
  <si>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</si>
  <si>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</si>
  <si>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</si>
  <si>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</si>
  <si>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</si>
  <si>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</si>
  <si>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</si>
  <si>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</si>
  <si>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</si>
  <si>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</si>
  <si>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</si>
  <si>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</si>
  <si>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</si>
  <si>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</si>
  <si>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</si>
  <si>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</si>
  <si>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</si>
  <si>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</si>
  <si>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</si>
  <si>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</si>
  <si>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</si>
  <si>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</si>
  <si>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</si>
  <si>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</si>
  <si>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</si>
  <si>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</si>
  <si>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</si>
  <si>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</si>
  <si>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</si>
  <si>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</si>
  <si>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</si>
  <si>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</si>
  <si>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</si>
  <si>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</si>
  <si>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</si>
  <si>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</si>
  <si>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</si>
  <si>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</si>
  <si>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</si>
  <si>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</si>
  <si>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</si>
  <si>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</si>
  <si>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</si>
  <si>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</si>
  <si>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</si>
  <si>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</si>
  <si>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</si>
  <si>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</si>
  <si>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</si>
  <si>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</si>
  <si>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</si>
  <si>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</si>
  <si>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</si>
  <si>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</si>
  <si>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</si>
  <si>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</si>
  <si>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Nómina de Empleados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</si>
</sst>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10</xdr:row>
      <xdr:rowOff>0</xdr:rowOff>
    </xdr:from>
    <xdr:to>
      <xdr:col>2</xdr:col>
      <xdr:colOff>0</xdr:colOff>
      <xdr:row>11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10</xdr:row>
      <xdr:rowOff>0</xdr:rowOff>
    </xdr:from>
    <xdr:to>
      <xdr:col>2</xdr:col>
      <xdr:colOff>0</xdr:colOff>
      <xdr:row>11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1314449</xdr:colOff>
      <xdr:row>0</xdr:row>
      <xdr:rowOff>76200</xdr:rowOff>
    </xdr:from>
    <xdr:to>
      <xdr:col>6</xdr:col>
      <xdr:colOff>304724</xdr:colOff>
      <xdr:row>5</xdr:row>
      <xdr:rowOff>123525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5019674" y="266700"/>
          <a:ext cx="2247825" cy="9141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15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15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30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30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32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32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33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33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45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45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45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45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89"/>
  <sheetViews>
    <sheetView tabSelected="1" zoomScaleNormal="100" workbookViewId="0">
      <selection activeCell="G63" sqref="G63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5" spans="1:12" s="6" customFormat="1" ht="8.25" x14ac:dyDescent="0.15">
      <c r="B5" s="37"/>
      <c r="C5" s="37"/>
      <c r="D5" s="37"/>
      <c r="E5" s="37"/>
      <c r="F5" s="37"/>
    </row>
    <row r="6" spans="1:12" x14ac:dyDescent="0.25">
      <c r="B6" s="4"/>
      <c r="C6" s="4"/>
      <c r="D6" s="4"/>
      <c r="E6" s="4"/>
      <c r="F6" s="4"/>
    </row>
    <row r="7" spans="1:12" ht="18.75" x14ac:dyDescent="0.3">
      <c r="B7" s="45" t="s">
        <v>150</v>
      </c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9.75" customHeight="1" x14ac:dyDescent="0.35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1" customHeight="1" x14ac:dyDescent="0.25">
      <c r="A9" s="36" t="s">
        <v>117</v>
      </c>
      <c r="B9" s="36" t="s">
        <v>3</v>
      </c>
      <c r="C9" s="46" t="s">
        <v>4</v>
      </c>
      <c r="D9" s="46" t="s">
        <v>17</v>
      </c>
      <c r="E9" s="36" t="s">
        <v>5</v>
      </c>
      <c r="F9" s="44" t="s">
        <v>6</v>
      </c>
      <c r="G9" s="41" t="s">
        <v>14</v>
      </c>
      <c r="H9" s="42"/>
      <c r="I9" s="42"/>
      <c r="J9" s="43"/>
      <c r="K9" s="44" t="s">
        <v>11</v>
      </c>
      <c r="L9" s="44" t="s">
        <v>16</v>
      </c>
    </row>
    <row r="10" spans="1:12" x14ac:dyDescent="0.25">
      <c r="A10" s="36"/>
      <c r="B10" s="36"/>
      <c r="C10" s="46"/>
      <c r="D10" s="46"/>
      <c r="E10" s="36"/>
      <c r="F10" s="44"/>
      <c r="G10" s="44" t="s">
        <v>7</v>
      </c>
      <c r="H10" s="44" t="s">
        <v>8</v>
      </c>
      <c r="I10" s="44" t="s">
        <v>9</v>
      </c>
      <c r="J10" s="44" t="s">
        <v>10</v>
      </c>
      <c r="K10" s="44"/>
      <c r="L10" s="44"/>
    </row>
    <row r="11" spans="1:12" ht="8.25" customHeight="1" x14ac:dyDescent="0.25">
      <c r="A11" s="36"/>
      <c r="B11" s="36"/>
      <c r="C11" s="46"/>
      <c r="D11" s="46"/>
      <c r="E11" s="36"/>
      <c r="F11" s="44"/>
      <c r="G11" s="44"/>
      <c r="H11" s="44"/>
      <c r="I11" s="44"/>
      <c r="J11" s="44"/>
      <c r="K11" s="44"/>
      <c r="L11" s="44"/>
    </row>
    <row r="12" spans="1:12" s="2" customFormat="1" ht="46.5" customHeight="1" x14ac:dyDescent="0.25">
      <c r="A12" s="25">
        <v>1</v>
      </c>
      <c r="B12" s="8" t="s">
        <v>18</v>
      </c>
      <c r="C12" s="8" t="s">
        <v>19</v>
      </c>
      <c r="D12" s="8" t="s">
        <v>20</v>
      </c>
      <c r="E12" s="15" t="s">
        <v>21</v>
      </c>
      <c r="F12" s="16">
        <v>250000</v>
      </c>
      <c r="G12" s="16">
        <v>47641.83</v>
      </c>
      <c r="H12" s="16">
        <v>6589.14</v>
      </c>
      <c r="I12" s="16">
        <f>F12*2.87%</f>
        <v>7175</v>
      </c>
      <c r="J12" s="16">
        <f>25+500</f>
        <v>525</v>
      </c>
      <c r="K12" s="16">
        <f>F12-G12-H12-I12-J12</f>
        <v>188069.02999999997</v>
      </c>
      <c r="L12" s="9" t="s">
        <v>12</v>
      </c>
    </row>
    <row r="13" spans="1:12" s="2" customFormat="1" ht="30" customHeight="1" x14ac:dyDescent="0.25">
      <c r="A13" s="25">
        <v>2</v>
      </c>
      <c r="B13" s="14" t="s">
        <v>22</v>
      </c>
      <c r="C13" s="8" t="s">
        <v>65</v>
      </c>
      <c r="D13" s="8" t="s">
        <v>20</v>
      </c>
      <c r="E13" s="17" t="s">
        <v>96</v>
      </c>
      <c r="F13" s="16">
        <v>95000</v>
      </c>
      <c r="G13" s="16">
        <v>10929.24</v>
      </c>
      <c r="H13" s="16">
        <f t="shared" ref="H13:H52" si="0">F13*3.04%</f>
        <v>2888</v>
      </c>
      <c r="I13" s="16">
        <f t="shared" ref="I13:I52" si="1">F13*2.87%</f>
        <v>2726.5</v>
      </c>
      <c r="J13" s="16">
        <f>25+200</f>
        <v>225</v>
      </c>
      <c r="K13" s="16">
        <f t="shared" ref="K13:K52" si="2">F13-G13-H13-I13-J13</f>
        <v>78231.259999999995</v>
      </c>
      <c r="L13" s="9" t="s">
        <v>12</v>
      </c>
    </row>
    <row r="14" spans="1:12" s="2" customFormat="1" ht="30" customHeight="1" x14ac:dyDescent="0.25">
      <c r="A14" s="25">
        <v>3</v>
      </c>
      <c r="B14" s="14" t="s">
        <v>23</v>
      </c>
      <c r="C14" s="8" t="s">
        <v>66</v>
      </c>
      <c r="D14" s="8" t="s">
        <v>20</v>
      </c>
      <c r="E14" s="17" t="s">
        <v>95</v>
      </c>
      <c r="F14" s="16">
        <v>150000</v>
      </c>
      <c r="G14" s="16">
        <v>23866.62</v>
      </c>
      <c r="H14" s="16">
        <v>4560</v>
      </c>
      <c r="I14" s="16">
        <f t="shared" si="1"/>
        <v>4305</v>
      </c>
      <c r="J14" s="16">
        <f>25+200</f>
        <v>225</v>
      </c>
      <c r="K14" s="16">
        <f t="shared" si="2"/>
        <v>117043.38</v>
      </c>
      <c r="L14" s="9" t="s">
        <v>12</v>
      </c>
    </row>
    <row r="15" spans="1:12" s="2" customFormat="1" ht="30" customHeight="1" x14ac:dyDescent="0.25">
      <c r="A15" s="25">
        <v>4</v>
      </c>
      <c r="B15" s="8" t="s">
        <v>24</v>
      </c>
      <c r="C15" s="14" t="s">
        <v>67</v>
      </c>
      <c r="D15" s="8" t="s">
        <v>20</v>
      </c>
      <c r="E15" s="17" t="s">
        <v>96</v>
      </c>
      <c r="F15" s="16">
        <v>70000</v>
      </c>
      <c r="G15" s="16">
        <v>5368.48</v>
      </c>
      <c r="H15" s="16">
        <f t="shared" si="0"/>
        <v>2128</v>
      </c>
      <c r="I15" s="16">
        <f t="shared" si="1"/>
        <v>2009</v>
      </c>
      <c r="J15" s="16">
        <f>25+200</f>
        <v>225</v>
      </c>
      <c r="K15" s="16">
        <f t="shared" si="2"/>
        <v>60269.520000000004</v>
      </c>
      <c r="L15" s="9" t="s">
        <v>12</v>
      </c>
    </row>
    <row r="16" spans="1:12" s="2" customFormat="1" ht="30" customHeight="1" x14ac:dyDescent="0.25">
      <c r="A16" s="25">
        <v>5</v>
      </c>
      <c r="B16" s="8" t="s">
        <v>25</v>
      </c>
      <c r="C16" s="14" t="s">
        <v>98</v>
      </c>
      <c r="D16" s="8" t="s">
        <v>20</v>
      </c>
      <c r="E16" s="17" t="s">
        <v>95</v>
      </c>
      <c r="F16" s="16">
        <v>55000</v>
      </c>
      <c r="G16" s="16">
        <v>2302.36</v>
      </c>
      <c r="H16" s="16">
        <f t="shared" si="0"/>
        <v>1672</v>
      </c>
      <c r="I16" s="16">
        <f t="shared" si="1"/>
        <v>1578.5</v>
      </c>
      <c r="J16" s="18">
        <f>25+1715.46+200</f>
        <v>1940.46</v>
      </c>
      <c r="K16" s="16">
        <f t="shared" si="2"/>
        <v>47506.68</v>
      </c>
      <c r="L16" s="9" t="s">
        <v>13</v>
      </c>
    </row>
    <row r="17" spans="1:12" s="2" customFormat="1" ht="30" customHeight="1" x14ac:dyDescent="0.25">
      <c r="A17" s="25">
        <v>6</v>
      </c>
      <c r="B17" s="14" t="s">
        <v>27</v>
      </c>
      <c r="C17" s="14" t="s">
        <v>68</v>
      </c>
      <c r="D17" s="8" t="s">
        <v>20</v>
      </c>
      <c r="E17" s="17" t="s">
        <v>96</v>
      </c>
      <c r="F17" s="16">
        <v>40000</v>
      </c>
      <c r="G17" s="16">
        <v>442.65</v>
      </c>
      <c r="H17" s="16">
        <f t="shared" ref="H17:H37" si="3">F17*3.04%</f>
        <v>1216</v>
      </c>
      <c r="I17" s="16">
        <f t="shared" ref="I17:I49" si="4">F17*2.87%</f>
        <v>1148</v>
      </c>
      <c r="J17" s="16">
        <f>25+200</f>
        <v>225</v>
      </c>
      <c r="K17" s="16">
        <f t="shared" ref="K17:K28" si="5">F17-G17-H17-I17-J17</f>
        <v>36968.35</v>
      </c>
      <c r="L17" s="9" t="s">
        <v>12</v>
      </c>
    </row>
    <row r="18" spans="1:12" s="2" customFormat="1" ht="29.25" customHeight="1" x14ac:dyDescent="0.25">
      <c r="A18" s="25">
        <v>7</v>
      </c>
      <c r="B18" s="8" t="s">
        <v>33</v>
      </c>
      <c r="C18" s="14" t="s">
        <v>72</v>
      </c>
      <c r="D18" s="8" t="s">
        <v>20</v>
      </c>
      <c r="E18" s="17" t="s">
        <v>96</v>
      </c>
      <c r="F18" s="16">
        <v>10000</v>
      </c>
      <c r="G18" s="16">
        <v>0</v>
      </c>
      <c r="H18" s="16">
        <f t="shared" si="3"/>
        <v>304</v>
      </c>
      <c r="I18" s="16">
        <f t="shared" si="4"/>
        <v>287</v>
      </c>
      <c r="J18" s="18">
        <v>25</v>
      </c>
      <c r="K18" s="16">
        <f t="shared" si="5"/>
        <v>9384</v>
      </c>
      <c r="L18" s="9" t="s">
        <v>12</v>
      </c>
    </row>
    <row r="19" spans="1:12" s="2" customFormat="1" ht="29.25" customHeight="1" x14ac:dyDescent="0.25">
      <c r="A19" s="25">
        <v>8</v>
      </c>
      <c r="B19" s="8" t="s">
        <v>120</v>
      </c>
      <c r="C19" s="14" t="s">
        <v>88</v>
      </c>
      <c r="D19" s="8" t="s">
        <v>20</v>
      </c>
      <c r="E19" s="17" t="s">
        <v>95</v>
      </c>
      <c r="F19" s="16">
        <v>90000</v>
      </c>
      <c r="G19" s="16">
        <v>9753.1200000000008</v>
      </c>
      <c r="H19" s="16">
        <f t="shared" si="3"/>
        <v>2736</v>
      </c>
      <c r="I19" s="16">
        <f t="shared" si="4"/>
        <v>2583</v>
      </c>
      <c r="J19" s="18">
        <f>25+200</f>
        <v>225</v>
      </c>
      <c r="K19" s="16">
        <f t="shared" si="5"/>
        <v>74702.880000000005</v>
      </c>
      <c r="L19" s="9" t="s">
        <v>13</v>
      </c>
    </row>
    <row r="20" spans="1:12" s="2" customFormat="1" ht="29.25" customHeight="1" x14ac:dyDescent="0.25">
      <c r="A20" s="25">
        <v>9</v>
      </c>
      <c r="B20" s="8" t="s">
        <v>118</v>
      </c>
      <c r="C20" s="14" t="s">
        <v>119</v>
      </c>
      <c r="D20" s="8" t="s">
        <v>20</v>
      </c>
      <c r="E20" s="17" t="s">
        <v>96</v>
      </c>
      <c r="F20" s="16">
        <v>26000</v>
      </c>
      <c r="G20" s="16">
        <v>0</v>
      </c>
      <c r="H20" s="16">
        <f t="shared" si="3"/>
        <v>790.4</v>
      </c>
      <c r="I20" s="16">
        <f t="shared" si="4"/>
        <v>746.2</v>
      </c>
      <c r="J20" s="18">
        <f>25+200</f>
        <v>225</v>
      </c>
      <c r="K20" s="16">
        <f t="shared" si="5"/>
        <v>24238.399999999998</v>
      </c>
      <c r="L20" s="9" t="s">
        <v>12</v>
      </c>
    </row>
    <row r="21" spans="1:12" s="2" customFormat="1" ht="29.25" customHeight="1" x14ac:dyDescent="0.25">
      <c r="A21" s="25">
        <v>10</v>
      </c>
      <c r="B21" s="8" t="s">
        <v>136</v>
      </c>
      <c r="C21" s="14" t="s">
        <v>112</v>
      </c>
      <c r="D21" s="8" t="s">
        <v>20</v>
      </c>
      <c r="E21" s="17" t="s">
        <v>96</v>
      </c>
      <c r="F21" s="16">
        <v>25000</v>
      </c>
      <c r="G21" s="16"/>
      <c r="H21" s="16">
        <f t="shared" si="3"/>
        <v>760</v>
      </c>
      <c r="I21" s="16">
        <f t="shared" si="4"/>
        <v>717.5</v>
      </c>
      <c r="J21" s="18">
        <f>25+200</f>
        <v>225</v>
      </c>
      <c r="K21" s="16">
        <f t="shared" si="5"/>
        <v>23297.5</v>
      </c>
      <c r="L21" s="9" t="s">
        <v>12</v>
      </c>
    </row>
    <row r="22" spans="1:12" s="2" customFormat="1" ht="30" customHeight="1" x14ac:dyDescent="0.25">
      <c r="A22" s="25">
        <v>11</v>
      </c>
      <c r="B22" s="8" t="s">
        <v>139</v>
      </c>
      <c r="C22" s="8" t="s">
        <v>140</v>
      </c>
      <c r="D22" s="8" t="s">
        <v>20</v>
      </c>
      <c r="E22" s="17" t="s">
        <v>97</v>
      </c>
      <c r="F22" s="16">
        <v>85000</v>
      </c>
      <c r="G22" s="16">
        <v>8576.99</v>
      </c>
      <c r="H22" s="16">
        <f t="shared" si="3"/>
        <v>2584</v>
      </c>
      <c r="I22" s="16">
        <f t="shared" si="4"/>
        <v>2439.5</v>
      </c>
      <c r="J22" s="18">
        <f>25+200</f>
        <v>225</v>
      </c>
      <c r="K22" s="16">
        <f t="shared" si="5"/>
        <v>71174.509999999995</v>
      </c>
      <c r="L22" s="9" t="s">
        <v>12</v>
      </c>
    </row>
    <row r="23" spans="1:12" s="2" customFormat="1" ht="30" customHeight="1" x14ac:dyDescent="0.25">
      <c r="A23" s="25">
        <v>12</v>
      </c>
      <c r="B23" s="8" t="s">
        <v>30</v>
      </c>
      <c r="C23" s="8" t="s">
        <v>69</v>
      </c>
      <c r="D23" s="8" t="s">
        <v>20</v>
      </c>
      <c r="E23" s="17" t="s">
        <v>95</v>
      </c>
      <c r="F23" s="16">
        <f>78500+6500</f>
        <v>85000</v>
      </c>
      <c r="G23" s="29">
        <v>8148.13</v>
      </c>
      <c r="H23" s="16">
        <f t="shared" si="3"/>
        <v>2584</v>
      </c>
      <c r="I23" s="16">
        <f t="shared" si="4"/>
        <v>2439.5</v>
      </c>
      <c r="J23" s="16">
        <f>25+200+1715.46</f>
        <v>1940.46</v>
      </c>
      <c r="K23" s="16">
        <f t="shared" si="5"/>
        <v>69887.909999999989</v>
      </c>
      <c r="L23" s="9" t="s">
        <v>13</v>
      </c>
    </row>
    <row r="24" spans="1:12" s="2" customFormat="1" ht="30" customHeight="1" x14ac:dyDescent="0.25">
      <c r="A24" s="25">
        <v>13</v>
      </c>
      <c r="B24" s="14" t="s">
        <v>32</v>
      </c>
      <c r="C24" s="14" t="s">
        <v>71</v>
      </c>
      <c r="D24" s="8" t="s">
        <v>20</v>
      </c>
      <c r="E24" s="17" t="s">
        <v>96</v>
      </c>
      <c r="F24" s="16">
        <f>40000+5000</f>
        <v>45000</v>
      </c>
      <c r="G24" s="29">
        <v>891.01</v>
      </c>
      <c r="H24" s="16">
        <f t="shared" si="3"/>
        <v>1368</v>
      </c>
      <c r="I24" s="16">
        <f t="shared" si="4"/>
        <v>1291.5</v>
      </c>
      <c r="J24" s="18">
        <f>25+1715.46+200</f>
        <v>1940.46</v>
      </c>
      <c r="K24" s="16">
        <f t="shared" si="5"/>
        <v>39509.03</v>
      </c>
      <c r="L24" s="9" t="s">
        <v>12</v>
      </c>
    </row>
    <row r="25" spans="1:12" s="2" customFormat="1" ht="30" customHeight="1" x14ac:dyDescent="0.25">
      <c r="A25" s="25">
        <v>14</v>
      </c>
      <c r="B25" s="8" t="s">
        <v>35</v>
      </c>
      <c r="C25" s="8" t="s">
        <v>74</v>
      </c>
      <c r="D25" s="8" t="s">
        <v>20</v>
      </c>
      <c r="E25" s="17" t="s">
        <v>95</v>
      </c>
      <c r="F25" s="16">
        <v>75000</v>
      </c>
      <c r="G25" s="29">
        <v>6309.38</v>
      </c>
      <c r="H25" s="16">
        <f t="shared" si="3"/>
        <v>2280</v>
      </c>
      <c r="I25" s="16">
        <f t="shared" si="4"/>
        <v>2152.5</v>
      </c>
      <c r="J25" s="16">
        <f>25+200</f>
        <v>225</v>
      </c>
      <c r="K25" s="16">
        <f t="shared" si="5"/>
        <v>64033.119999999995</v>
      </c>
      <c r="L25" s="9" t="s">
        <v>13</v>
      </c>
    </row>
    <row r="26" spans="1:12" s="2" customFormat="1" ht="30" customHeight="1" x14ac:dyDescent="0.25">
      <c r="A26" s="25">
        <v>15</v>
      </c>
      <c r="B26" s="14" t="s">
        <v>36</v>
      </c>
      <c r="C26" s="8" t="s">
        <v>99</v>
      </c>
      <c r="D26" s="8" t="s">
        <v>20</v>
      </c>
      <c r="E26" s="17" t="s">
        <v>95</v>
      </c>
      <c r="F26" s="16">
        <f>115000+4500</f>
        <v>119500</v>
      </c>
      <c r="G26" s="29">
        <v>16263.39</v>
      </c>
      <c r="H26" s="16">
        <f t="shared" si="3"/>
        <v>3632.8</v>
      </c>
      <c r="I26" s="16">
        <f t="shared" si="4"/>
        <v>3429.65</v>
      </c>
      <c r="J26" s="18">
        <f>25+1715.46+200</f>
        <v>1940.46</v>
      </c>
      <c r="K26" s="16">
        <f t="shared" si="5"/>
        <v>94233.7</v>
      </c>
      <c r="L26" s="9" t="s">
        <v>13</v>
      </c>
    </row>
    <row r="27" spans="1:12" s="2" customFormat="1" ht="32.25" customHeight="1" x14ac:dyDescent="0.25">
      <c r="A27" s="25">
        <v>16</v>
      </c>
      <c r="B27" s="8" t="s">
        <v>34</v>
      </c>
      <c r="C27" s="8" t="s">
        <v>73</v>
      </c>
      <c r="D27" s="8" t="s">
        <v>20</v>
      </c>
      <c r="E27" s="17" t="s">
        <v>95</v>
      </c>
      <c r="F27" s="16">
        <v>70000</v>
      </c>
      <c r="G27" s="29">
        <v>5368.48</v>
      </c>
      <c r="H27" s="16">
        <f t="shared" si="3"/>
        <v>2128</v>
      </c>
      <c r="I27" s="16">
        <f t="shared" si="4"/>
        <v>2009</v>
      </c>
      <c r="J27" s="16">
        <f>25+200</f>
        <v>225</v>
      </c>
      <c r="K27" s="16">
        <f t="shared" si="5"/>
        <v>60269.520000000004</v>
      </c>
      <c r="L27" s="9" t="s">
        <v>13</v>
      </c>
    </row>
    <row r="28" spans="1:12" s="2" customFormat="1" ht="32.25" customHeight="1" x14ac:dyDescent="0.25">
      <c r="A28" s="25">
        <v>17</v>
      </c>
      <c r="B28" s="8" t="s">
        <v>145</v>
      </c>
      <c r="C28" s="8" t="s">
        <v>146</v>
      </c>
      <c r="D28" s="8" t="s">
        <v>20</v>
      </c>
      <c r="E28" s="17" t="s">
        <v>95</v>
      </c>
      <c r="F28" s="16">
        <v>32000</v>
      </c>
      <c r="G28" s="29">
        <v>0</v>
      </c>
      <c r="H28" s="16">
        <f t="shared" si="3"/>
        <v>972.8</v>
      </c>
      <c r="I28" s="16">
        <f t="shared" si="4"/>
        <v>918.4</v>
      </c>
      <c r="J28" s="16">
        <f>25+200</f>
        <v>225</v>
      </c>
      <c r="K28" s="16">
        <f t="shared" si="5"/>
        <v>29883.8</v>
      </c>
      <c r="L28" s="9" t="s">
        <v>13</v>
      </c>
    </row>
    <row r="29" spans="1:12" s="2" customFormat="1" ht="42" customHeight="1" x14ac:dyDescent="0.25">
      <c r="A29" s="25">
        <v>18</v>
      </c>
      <c r="B29" s="20" t="s">
        <v>39</v>
      </c>
      <c r="C29" s="20" t="s">
        <v>107</v>
      </c>
      <c r="D29" s="20" t="s">
        <v>20</v>
      </c>
      <c r="E29" s="22" t="s">
        <v>108</v>
      </c>
      <c r="F29" s="16">
        <v>130000</v>
      </c>
      <c r="G29" s="16">
        <v>19162.12</v>
      </c>
      <c r="H29" s="16">
        <f t="shared" si="3"/>
        <v>3952</v>
      </c>
      <c r="I29" s="16">
        <f t="shared" si="4"/>
        <v>3731</v>
      </c>
      <c r="J29" s="16">
        <f>25+200</f>
        <v>225</v>
      </c>
      <c r="K29" s="16">
        <f>F29-G29-H29-I29-J29</f>
        <v>102929.88</v>
      </c>
      <c r="L29" s="9" t="s">
        <v>13</v>
      </c>
    </row>
    <row r="30" spans="1:12" s="2" customFormat="1" ht="42" customHeight="1" x14ac:dyDescent="0.25">
      <c r="A30" s="25">
        <v>19</v>
      </c>
      <c r="B30" s="20" t="s">
        <v>126</v>
      </c>
      <c r="C30" s="8" t="s">
        <v>75</v>
      </c>
      <c r="D30" s="20" t="s">
        <v>20</v>
      </c>
      <c r="E30" s="22" t="s">
        <v>108</v>
      </c>
      <c r="F30" s="16">
        <v>60000</v>
      </c>
      <c r="G30" s="16">
        <v>3486.68</v>
      </c>
      <c r="H30" s="16">
        <f t="shared" si="3"/>
        <v>1824</v>
      </c>
      <c r="I30" s="16">
        <f t="shared" si="4"/>
        <v>1722</v>
      </c>
      <c r="J30" s="16">
        <f>25+200</f>
        <v>225</v>
      </c>
      <c r="K30" s="16">
        <f>F30-G30-H30-I30-J30</f>
        <v>52742.32</v>
      </c>
      <c r="L30" s="9" t="s">
        <v>13</v>
      </c>
    </row>
    <row r="31" spans="1:12" s="2" customFormat="1" ht="30" customHeight="1" x14ac:dyDescent="0.25">
      <c r="A31" s="25">
        <v>20</v>
      </c>
      <c r="B31" s="8" t="s">
        <v>40</v>
      </c>
      <c r="C31" s="8" t="s">
        <v>75</v>
      </c>
      <c r="D31" s="8" t="s">
        <v>20</v>
      </c>
      <c r="E31" s="17" t="s">
        <v>95</v>
      </c>
      <c r="F31" s="16">
        <v>55000</v>
      </c>
      <c r="G31" s="16">
        <v>2559.6799999999998</v>
      </c>
      <c r="H31" s="16">
        <f t="shared" si="3"/>
        <v>1672</v>
      </c>
      <c r="I31" s="16">
        <f t="shared" si="4"/>
        <v>1578.5</v>
      </c>
      <c r="J31" s="16">
        <f>25+200</f>
        <v>225</v>
      </c>
      <c r="K31" s="16">
        <f t="shared" ref="K31:K49" si="6">F31-G31-H31-I31-J31</f>
        <v>48964.82</v>
      </c>
      <c r="L31" s="9" t="s">
        <v>13</v>
      </c>
    </row>
    <row r="32" spans="1:12" s="2" customFormat="1" ht="30" customHeight="1" x14ac:dyDescent="0.25">
      <c r="A32" s="25">
        <v>21</v>
      </c>
      <c r="B32" s="14" t="s">
        <v>100</v>
      </c>
      <c r="C32" s="8" t="s">
        <v>106</v>
      </c>
      <c r="D32" s="8" t="s">
        <v>20</v>
      </c>
      <c r="E32" s="17" t="s">
        <v>95</v>
      </c>
      <c r="F32" s="16">
        <v>115000</v>
      </c>
      <c r="G32" s="16">
        <v>14776.01</v>
      </c>
      <c r="H32" s="16">
        <f t="shared" si="3"/>
        <v>3496</v>
      </c>
      <c r="I32" s="16">
        <f t="shared" si="4"/>
        <v>3300.5</v>
      </c>
      <c r="J32" s="18">
        <f>25+1715.46+1715.46</f>
        <v>3455.92</v>
      </c>
      <c r="K32" s="16">
        <f t="shared" si="6"/>
        <v>89971.57</v>
      </c>
      <c r="L32" s="9" t="s">
        <v>13</v>
      </c>
    </row>
    <row r="33" spans="1:12" s="2" customFormat="1" ht="30" customHeight="1" x14ac:dyDescent="0.25">
      <c r="A33" s="25">
        <v>22</v>
      </c>
      <c r="B33" s="8" t="s">
        <v>38</v>
      </c>
      <c r="C33" s="8" t="s">
        <v>75</v>
      </c>
      <c r="D33" s="8" t="s">
        <v>20</v>
      </c>
      <c r="E33" s="17" t="s">
        <v>95</v>
      </c>
      <c r="F33" s="16">
        <v>55000</v>
      </c>
      <c r="G33" s="16">
        <v>2559.6799999999998</v>
      </c>
      <c r="H33" s="16">
        <f t="shared" si="3"/>
        <v>1672</v>
      </c>
      <c r="I33" s="16">
        <f t="shared" si="4"/>
        <v>1578.5</v>
      </c>
      <c r="J33" s="16">
        <f>25+200</f>
        <v>225</v>
      </c>
      <c r="K33" s="16">
        <f t="shared" si="6"/>
        <v>48964.82</v>
      </c>
      <c r="L33" s="9" t="s">
        <v>13</v>
      </c>
    </row>
    <row r="34" spans="1:12" s="2" customFormat="1" ht="30" customHeight="1" x14ac:dyDescent="0.25">
      <c r="A34" s="25">
        <v>23</v>
      </c>
      <c r="B34" s="14" t="s">
        <v>37</v>
      </c>
      <c r="C34" s="8" t="s">
        <v>104</v>
      </c>
      <c r="D34" s="8" t="s">
        <v>20</v>
      </c>
      <c r="E34" s="17" t="s">
        <v>97</v>
      </c>
      <c r="F34" s="16">
        <v>70000</v>
      </c>
      <c r="G34" s="16">
        <v>5368.48</v>
      </c>
      <c r="H34" s="16">
        <f t="shared" si="3"/>
        <v>2128</v>
      </c>
      <c r="I34" s="16">
        <f t="shared" si="4"/>
        <v>2009</v>
      </c>
      <c r="J34" s="16">
        <f>25+200</f>
        <v>225</v>
      </c>
      <c r="K34" s="16">
        <f t="shared" si="6"/>
        <v>60269.520000000004</v>
      </c>
      <c r="L34" s="9" t="s">
        <v>12</v>
      </c>
    </row>
    <row r="35" spans="1:12" s="2" customFormat="1" ht="41.25" customHeight="1" x14ac:dyDescent="0.25">
      <c r="A35" s="25">
        <v>24</v>
      </c>
      <c r="B35" s="8" t="s">
        <v>131</v>
      </c>
      <c r="C35" s="8" t="s">
        <v>142</v>
      </c>
      <c r="D35" s="8" t="s">
        <v>20</v>
      </c>
      <c r="E35" s="17" t="s">
        <v>108</v>
      </c>
      <c r="F35" s="16">
        <v>150000</v>
      </c>
      <c r="G35" s="16">
        <v>23866.62</v>
      </c>
      <c r="H35" s="16">
        <f t="shared" ref="H35:H36" si="7">F35*3.04%</f>
        <v>4560</v>
      </c>
      <c r="I35" s="16">
        <f t="shared" ref="I35:I36" si="8">F35*2.87%</f>
        <v>4305</v>
      </c>
      <c r="J35" s="16">
        <v>25</v>
      </c>
      <c r="K35" s="16">
        <f t="shared" si="6"/>
        <v>117243.38</v>
      </c>
      <c r="L35" s="9" t="s">
        <v>13</v>
      </c>
    </row>
    <row r="36" spans="1:12" s="2" customFormat="1" ht="30" customHeight="1" x14ac:dyDescent="0.25">
      <c r="A36" s="25">
        <v>25</v>
      </c>
      <c r="B36" s="8" t="s">
        <v>41</v>
      </c>
      <c r="C36" s="8" t="s">
        <v>130</v>
      </c>
      <c r="D36" s="8" t="s">
        <v>20</v>
      </c>
      <c r="E36" s="17" t="s">
        <v>95</v>
      </c>
      <c r="F36" s="16">
        <v>55000</v>
      </c>
      <c r="G36" s="16">
        <v>2302.36</v>
      </c>
      <c r="H36" s="16">
        <f t="shared" si="7"/>
        <v>1672</v>
      </c>
      <c r="I36" s="16">
        <f t="shared" si="8"/>
        <v>1578.5</v>
      </c>
      <c r="J36" s="18">
        <f>25+1715.46</f>
        <v>1740.46</v>
      </c>
      <c r="K36" s="16">
        <f t="shared" si="6"/>
        <v>47706.68</v>
      </c>
      <c r="L36" s="9" t="s">
        <v>13</v>
      </c>
    </row>
    <row r="37" spans="1:12" s="2" customFormat="1" ht="41.25" customHeight="1" x14ac:dyDescent="0.25">
      <c r="A37" s="25">
        <v>26</v>
      </c>
      <c r="B37" s="8" t="s">
        <v>62</v>
      </c>
      <c r="C37" s="8" t="s">
        <v>141</v>
      </c>
      <c r="D37" s="8" t="s">
        <v>20</v>
      </c>
      <c r="E37" s="17" t="s">
        <v>108</v>
      </c>
      <c r="F37" s="16">
        <v>120000</v>
      </c>
      <c r="G37" s="16">
        <v>16809.87</v>
      </c>
      <c r="H37" s="16">
        <f t="shared" si="3"/>
        <v>3648</v>
      </c>
      <c r="I37" s="16">
        <f t="shared" si="4"/>
        <v>3444</v>
      </c>
      <c r="J37" s="16">
        <f t="shared" ref="J37" si="9">25+200</f>
        <v>225</v>
      </c>
      <c r="K37" s="16">
        <f t="shared" si="6"/>
        <v>95873.13</v>
      </c>
      <c r="L37" s="9" t="s">
        <v>13</v>
      </c>
    </row>
    <row r="38" spans="1:12" s="2" customFormat="1" ht="30" customHeight="1" x14ac:dyDescent="0.25">
      <c r="A38" s="25">
        <v>27</v>
      </c>
      <c r="B38" s="14" t="s">
        <v>29</v>
      </c>
      <c r="C38" s="8" t="s">
        <v>143</v>
      </c>
      <c r="D38" s="8" t="s">
        <v>20</v>
      </c>
      <c r="E38" s="17" t="s">
        <v>108</v>
      </c>
      <c r="F38" s="16">
        <v>120000</v>
      </c>
      <c r="G38" s="16">
        <v>16809.87</v>
      </c>
      <c r="H38" s="16">
        <f t="shared" ref="H38" si="10">F38*3.04%</f>
        <v>3648</v>
      </c>
      <c r="I38" s="16">
        <f t="shared" ref="I38" si="11">F38*2.87%</f>
        <v>3444</v>
      </c>
      <c r="J38" s="16">
        <f>25+200</f>
        <v>225</v>
      </c>
      <c r="K38" s="16">
        <f>F38-G38-H38-I38-J38</f>
        <v>95873.13</v>
      </c>
      <c r="L38" s="9" t="s">
        <v>13</v>
      </c>
    </row>
    <row r="39" spans="1:12" s="2" customFormat="1" ht="48.75" customHeight="1" x14ac:dyDescent="0.25">
      <c r="A39" s="25">
        <v>28</v>
      </c>
      <c r="B39" s="14" t="s">
        <v>43</v>
      </c>
      <c r="C39" s="8" t="s">
        <v>78</v>
      </c>
      <c r="D39" s="8" t="s">
        <v>83</v>
      </c>
      <c r="E39" s="15" t="s">
        <v>21</v>
      </c>
      <c r="F39" s="16">
        <v>189000</v>
      </c>
      <c r="G39" s="16">
        <v>33040.39</v>
      </c>
      <c r="H39" s="16">
        <v>5745.6</v>
      </c>
      <c r="I39" s="16">
        <f t="shared" si="4"/>
        <v>5424.3</v>
      </c>
      <c r="J39" s="16">
        <f>25+200</f>
        <v>225</v>
      </c>
      <c r="K39" s="16">
        <f t="shared" si="6"/>
        <v>144564.71</v>
      </c>
      <c r="L39" s="9" t="s">
        <v>13</v>
      </c>
    </row>
    <row r="40" spans="1:12" s="2" customFormat="1" ht="30" customHeight="1" x14ac:dyDescent="0.25">
      <c r="A40" s="25">
        <v>29</v>
      </c>
      <c r="B40" s="8" t="s">
        <v>44</v>
      </c>
      <c r="C40" s="14" t="s">
        <v>88</v>
      </c>
      <c r="D40" s="8" t="s">
        <v>83</v>
      </c>
      <c r="E40" s="17" t="s">
        <v>95</v>
      </c>
      <c r="F40" s="16">
        <v>60000</v>
      </c>
      <c r="G40" s="16">
        <v>3486.68</v>
      </c>
      <c r="H40" s="16">
        <f t="shared" ref="H40:H49" si="12">F40*3.04%</f>
        <v>1824</v>
      </c>
      <c r="I40" s="16">
        <f t="shared" si="4"/>
        <v>1722</v>
      </c>
      <c r="J40" s="16">
        <f>25+200</f>
        <v>225</v>
      </c>
      <c r="K40" s="16">
        <f t="shared" si="6"/>
        <v>52742.32</v>
      </c>
      <c r="L40" s="9" t="s">
        <v>13</v>
      </c>
    </row>
    <row r="41" spans="1:12" s="2" customFormat="1" ht="30" customHeight="1" x14ac:dyDescent="0.25">
      <c r="A41" s="25">
        <v>30</v>
      </c>
      <c r="B41" s="14" t="s">
        <v>57</v>
      </c>
      <c r="C41" s="8" t="s">
        <v>109</v>
      </c>
      <c r="D41" s="8" t="s">
        <v>83</v>
      </c>
      <c r="E41" s="17" t="s">
        <v>97</v>
      </c>
      <c r="F41" s="16">
        <v>118600</v>
      </c>
      <c r="G41" s="16">
        <v>16480.55</v>
      </c>
      <c r="H41" s="16">
        <f t="shared" si="12"/>
        <v>3605.44</v>
      </c>
      <c r="I41" s="16">
        <f t="shared" si="4"/>
        <v>3403.82</v>
      </c>
      <c r="J41" s="16">
        <f>25+200</f>
        <v>225</v>
      </c>
      <c r="K41" s="16">
        <f t="shared" si="6"/>
        <v>94885.189999999988</v>
      </c>
      <c r="L41" s="9" t="s">
        <v>12</v>
      </c>
    </row>
    <row r="42" spans="1:12" s="2" customFormat="1" ht="30" customHeight="1" x14ac:dyDescent="0.25">
      <c r="A42" s="25">
        <v>31</v>
      </c>
      <c r="B42" s="14" t="s">
        <v>46</v>
      </c>
      <c r="C42" s="14" t="s">
        <v>81</v>
      </c>
      <c r="D42" s="8" t="s">
        <v>83</v>
      </c>
      <c r="E42" s="17" t="s">
        <v>96</v>
      </c>
      <c r="F42" s="16">
        <v>25000</v>
      </c>
      <c r="G42" s="16">
        <v>0</v>
      </c>
      <c r="H42" s="16">
        <f t="shared" si="12"/>
        <v>760</v>
      </c>
      <c r="I42" s="16">
        <f t="shared" si="4"/>
        <v>717.5</v>
      </c>
      <c r="J42" s="16">
        <v>25</v>
      </c>
      <c r="K42" s="16">
        <f t="shared" si="6"/>
        <v>23497.5</v>
      </c>
      <c r="L42" s="9" t="s">
        <v>12</v>
      </c>
    </row>
    <row r="43" spans="1:12" s="2" customFormat="1" ht="30" customHeight="1" x14ac:dyDescent="0.25">
      <c r="A43" s="25">
        <v>32</v>
      </c>
      <c r="B43" s="14" t="s">
        <v>47</v>
      </c>
      <c r="C43" s="24" t="s">
        <v>110</v>
      </c>
      <c r="D43" s="8" t="s">
        <v>83</v>
      </c>
      <c r="E43" s="17" t="s">
        <v>95</v>
      </c>
      <c r="F43" s="16">
        <v>38000</v>
      </c>
      <c r="G43" s="16">
        <v>160.38</v>
      </c>
      <c r="H43" s="16">
        <f t="shared" si="12"/>
        <v>1155.2</v>
      </c>
      <c r="I43" s="16">
        <f t="shared" si="4"/>
        <v>1090.5999999999999</v>
      </c>
      <c r="J43" s="16">
        <f>25+200</f>
        <v>225</v>
      </c>
      <c r="K43" s="16">
        <f t="shared" si="6"/>
        <v>35368.820000000007</v>
      </c>
      <c r="L43" s="9" t="s">
        <v>13</v>
      </c>
    </row>
    <row r="44" spans="1:12" s="2" customFormat="1" ht="30" customHeight="1" x14ac:dyDescent="0.25">
      <c r="A44" s="25">
        <v>33</v>
      </c>
      <c r="B44" s="14" t="s">
        <v>48</v>
      </c>
      <c r="C44" s="24" t="s">
        <v>119</v>
      </c>
      <c r="D44" s="8" t="s">
        <v>83</v>
      </c>
      <c r="E44" s="17" t="s">
        <v>96</v>
      </c>
      <c r="F44" s="16">
        <v>38000</v>
      </c>
      <c r="G44" s="16">
        <v>160.38</v>
      </c>
      <c r="H44" s="16">
        <f t="shared" si="12"/>
        <v>1155.2</v>
      </c>
      <c r="I44" s="16">
        <f t="shared" si="4"/>
        <v>1090.5999999999999</v>
      </c>
      <c r="J44" s="16">
        <f>25+200</f>
        <v>225</v>
      </c>
      <c r="K44" s="16">
        <f t="shared" si="6"/>
        <v>35368.820000000007</v>
      </c>
      <c r="L44" s="9" t="s">
        <v>12</v>
      </c>
    </row>
    <row r="45" spans="1:12" s="2" customFormat="1" ht="30" customHeight="1" x14ac:dyDescent="0.25">
      <c r="A45" s="25">
        <v>34</v>
      </c>
      <c r="B45" s="14" t="s">
        <v>49</v>
      </c>
      <c r="C45" s="14" t="s">
        <v>82</v>
      </c>
      <c r="D45" s="8" t="s">
        <v>83</v>
      </c>
      <c r="E45" s="17" t="s">
        <v>96</v>
      </c>
      <c r="F45" s="16">
        <v>25000</v>
      </c>
      <c r="G45" s="16">
        <v>0</v>
      </c>
      <c r="H45" s="16">
        <f t="shared" si="12"/>
        <v>760</v>
      </c>
      <c r="I45" s="16">
        <f t="shared" si="4"/>
        <v>717.5</v>
      </c>
      <c r="J45" s="16">
        <f>25+200</f>
        <v>225</v>
      </c>
      <c r="K45" s="16">
        <f t="shared" si="6"/>
        <v>23297.5</v>
      </c>
      <c r="L45" s="9" t="s">
        <v>12</v>
      </c>
    </row>
    <row r="46" spans="1:12" s="2" customFormat="1" ht="30" customHeight="1" x14ac:dyDescent="0.25">
      <c r="A46" s="25">
        <v>35</v>
      </c>
      <c r="B46" s="14" t="s">
        <v>45</v>
      </c>
      <c r="C46" s="14" t="s">
        <v>79</v>
      </c>
      <c r="D46" s="8" t="s">
        <v>83</v>
      </c>
      <c r="E46" s="17" t="s">
        <v>95</v>
      </c>
      <c r="F46" s="16">
        <v>28000</v>
      </c>
      <c r="G46" s="16">
        <v>0</v>
      </c>
      <c r="H46" s="16">
        <f t="shared" si="12"/>
        <v>851.2</v>
      </c>
      <c r="I46" s="16">
        <f t="shared" si="4"/>
        <v>803.6</v>
      </c>
      <c r="J46" s="16">
        <f>25+1715.46+1715.46+200</f>
        <v>3655.92</v>
      </c>
      <c r="K46" s="16">
        <f t="shared" si="6"/>
        <v>22689.279999999999</v>
      </c>
      <c r="L46" s="9" t="s">
        <v>13</v>
      </c>
    </row>
    <row r="47" spans="1:12" s="2" customFormat="1" ht="30" customHeight="1" x14ac:dyDescent="0.25">
      <c r="A47" s="25">
        <v>36</v>
      </c>
      <c r="B47" s="8" t="s">
        <v>138</v>
      </c>
      <c r="C47" s="8" t="s">
        <v>80</v>
      </c>
      <c r="D47" s="8" t="s">
        <v>83</v>
      </c>
      <c r="E47" s="17" t="s">
        <v>108</v>
      </c>
      <c r="F47" s="16">
        <v>55000</v>
      </c>
      <c r="G47" s="16">
        <v>2559.6799999999998</v>
      </c>
      <c r="H47" s="16">
        <f t="shared" si="12"/>
        <v>1672</v>
      </c>
      <c r="I47" s="16">
        <f t="shared" si="4"/>
        <v>1578.5</v>
      </c>
      <c r="J47" s="16">
        <f>25+200</f>
        <v>225</v>
      </c>
      <c r="K47" s="16">
        <f t="shared" si="6"/>
        <v>48964.82</v>
      </c>
      <c r="L47" s="9" t="s">
        <v>13</v>
      </c>
    </row>
    <row r="48" spans="1:12" s="2" customFormat="1" ht="30" customHeight="1" x14ac:dyDescent="0.25">
      <c r="A48" s="25">
        <v>37</v>
      </c>
      <c r="B48" s="20" t="s">
        <v>113</v>
      </c>
      <c r="C48" s="21" t="s">
        <v>82</v>
      </c>
      <c r="D48" s="20" t="s">
        <v>83</v>
      </c>
      <c r="E48" s="22" t="s">
        <v>96</v>
      </c>
      <c r="F48" s="18">
        <v>25000</v>
      </c>
      <c r="G48" s="18">
        <v>0</v>
      </c>
      <c r="H48" s="18">
        <f t="shared" si="12"/>
        <v>760</v>
      </c>
      <c r="I48" s="18">
        <f t="shared" si="4"/>
        <v>717.5</v>
      </c>
      <c r="J48" s="18">
        <f>25+200</f>
        <v>225</v>
      </c>
      <c r="K48" s="18">
        <f t="shared" si="6"/>
        <v>23297.5</v>
      </c>
      <c r="L48" s="9" t="s">
        <v>12</v>
      </c>
    </row>
    <row r="49" spans="1:12" s="2" customFormat="1" ht="30" customHeight="1" x14ac:dyDescent="0.25">
      <c r="A49" s="25">
        <v>38</v>
      </c>
      <c r="B49" s="20" t="s">
        <v>147</v>
      </c>
      <c r="C49" s="21" t="s">
        <v>82</v>
      </c>
      <c r="D49" s="20" t="s">
        <v>83</v>
      </c>
      <c r="E49" s="22" t="s">
        <v>96</v>
      </c>
      <c r="F49" s="18">
        <v>25000</v>
      </c>
      <c r="G49" s="18">
        <v>0</v>
      </c>
      <c r="H49" s="18">
        <f t="shared" si="12"/>
        <v>760</v>
      </c>
      <c r="I49" s="18">
        <f t="shared" si="4"/>
        <v>717.5</v>
      </c>
      <c r="J49" s="18">
        <f>25+200</f>
        <v>225</v>
      </c>
      <c r="K49" s="18">
        <f t="shared" si="6"/>
        <v>23297.5</v>
      </c>
      <c r="L49" s="9" t="s">
        <v>12</v>
      </c>
    </row>
    <row r="50" spans="1:12" s="2" customFormat="1" ht="29.25" customHeight="1" x14ac:dyDescent="0.25">
      <c r="A50" s="25">
        <v>39</v>
      </c>
      <c r="B50" s="8" t="s">
        <v>111</v>
      </c>
      <c r="C50" s="14" t="s">
        <v>135</v>
      </c>
      <c r="D50" s="8" t="s">
        <v>83</v>
      </c>
      <c r="E50" s="17" t="s">
        <v>95</v>
      </c>
      <c r="F50" s="16">
        <f>25000+13000</f>
        <v>38000</v>
      </c>
      <c r="G50" s="29">
        <v>160.38</v>
      </c>
      <c r="H50" s="16">
        <f t="shared" si="0"/>
        <v>1155.2</v>
      </c>
      <c r="I50" s="16">
        <f t="shared" si="1"/>
        <v>1090.5999999999999</v>
      </c>
      <c r="J50" s="18">
        <f>25+200</f>
        <v>225</v>
      </c>
      <c r="K50" s="16">
        <f t="shared" si="2"/>
        <v>35368.820000000007</v>
      </c>
      <c r="L50" s="9" t="s">
        <v>13</v>
      </c>
    </row>
    <row r="51" spans="1:12" s="2" customFormat="1" ht="30" customHeight="1" x14ac:dyDescent="0.25">
      <c r="A51" s="25">
        <v>40</v>
      </c>
      <c r="B51" s="8" t="s">
        <v>50</v>
      </c>
      <c r="C51" s="14" t="s">
        <v>84</v>
      </c>
      <c r="D51" s="8" t="s">
        <v>83</v>
      </c>
      <c r="E51" s="17" t="s">
        <v>95</v>
      </c>
      <c r="F51" s="16">
        <v>25000</v>
      </c>
      <c r="G51" s="16">
        <v>0</v>
      </c>
      <c r="H51" s="16">
        <f t="shared" si="0"/>
        <v>760</v>
      </c>
      <c r="I51" s="16">
        <f t="shared" si="1"/>
        <v>717.5</v>
      </c>
      <c r="J51" s="16">
        <f>25+200</f>
        <v>225</v>
      </c>
      <c r="K51" s="16">
        <f t="shared" si="2"/>
        <v>23297.5</v>
      </c>
      <c r="L51" s="9" t="s">
        <v>13</v>
      </c>
    </row>
    <row r="52" spans="1:12" s="2" customFormat="1" ht="30" customHeight="1" x14ac:dyDescent="0.25">
      <c r="A52" s="25">
        <v>41</v>
      </c>
      <c r="B52" s="20" t="s">
        <v>122</v>
      </c>
      <c r="C52" s="20" t="s">
        <v>123</v>
      </c>
      <c r="D52" s="20" t="s">
        <v>83</v>
      </c>
      <c r="E52" s="22" t="s">
        <v>96</v>
      </c>
      <c r="F52" s="18">
        <v>26000</v>
      </c>
      <c r="G52" s="18">
        <v>0</v>
      </c>
      <c r="H52" s="18">
        <f t="shared" si="0"/>
        <v>790.4</v>
      </c>
      <c r="I52" s="18">
        <f t="shared" si="1"/>
        <v>746.2</v>
      </c>
      <c r="J52" s="18">
        <v>25</v>
      </c>
      <c r="K52" s="18">
        <f t="shared" si="2"/>
        <v>24438.399999999998</v>
      </c>
      <c r="L52" s="9" t="s">
        <v>12</v>
      </c>
    </row>
    <row r="53" spans="1:12" s="2" customFormat="1" ht="30" customHeight="1" x14ac:dyDescent="0.25">
      <c r="A53" s="25">
        <v>42</v>
      </c>
      <c r="B53" s="14" t="s">
        <v>54</v>
      </c>
      <c r="C53" s="14" t="s">
        <v>84</v>
      </c>
      <c r="D53" s="8" t="s">
        <v>83</v>
      </c>
      <c r="E53" s="17" t="s">
        <v>95</v>
      </c>
      <c r="F53" s="16">
        <v>25000</v>
      </c>
      <c r="G53" s="16">
        <v>0</v>
      </c>
      <c r="H53" s="16">
        <f t="shared" ref="H53:H62" si="13">F53*3.04%</f>
        <v>760</v>
      </c>
      <c r="I53" s="16">
        <f t="shared" ref="I53:I76" si="14">F53*2.87%</f>
        <v>717.5</v>
      </c>
      <c r="J53" s="16">
        <v>25</v>
      </c>
      <c r="K53" s="16">
        <f t="shared" ref="K53:K76" si="15">F53-G53-H53-I53-J53</f>
        <v>23497.5</v>
      </c>
      <c r="L53" s="9" t="s">
        <v>13</v>
      </c>
    </row>
    <row r="54" spans="1:12" s="2" customFormat="1" ht="30" customHeight="1" x14ac:dyDescent="0.25">
      <c r="A54" s="25">
        <v>43</v>
      </c>
      <c r="B54" s="8" t="s">
        <v>52</v>
      </c>
      <c r="C54" s="14" t="s">
        <v>84</v>
      </c>
      <c r="D54" s="8" t="s">
        <v>83</v>
      </c>
      <c r="E54" s="17" t="s">
        <v>95</v>
      </c>
      <c r="F54" s="16">
        <v>25000</v>
      </c>
      <c r="G54" s="16">
        <v>0</v>
      </c>
      <c r="H54" s="16">
        <f t="shared" si="13"/>
        <v>760</v>
      </c>
      <c r="I54" s="16">
        <f t="shared" si="14"/>
        <v>717.5</v>
      </c>
      <c r="J54" s="16">
        <f>25+200</f>
        <v>225</v>
      </c>
      <c r="K54" s="16">
        <f t="shared" si="15"/>
        <v>23297.5</v>
      </c>
      <c r="L54" s="9" t="s">
        <v>13</v>
      </c>
    </row>
    <row r="55" spans="1:12" s="2" customFormat="1" ht="30" customHeight="1" x14ac:dyDescent="0.25">
      <c r="A55" s="25">
        <v>44</v>
      </c>
      <c r="B55" s="8" t="s">
        <v>51</v>
      </c>
      <c r="C55" s="8" t="s">
        <v>85</v>
      </c>
      <c r="D55" s="8" t="s">
        <v>83</v>
      </c>
      <c r="E55" s="17" t="s">
        <v>96</v>
      </c>
      <c r="F55" s="16">
        <v>90000</v>
      </c>
      <c r="G55" s="16">
        <v>9753.1200000000008</v>
      </c>
      <c r="H55" s="16">
        <f t="shared" si="13"/>
        <v>2736</v>
      </c>
      <c r="I55" s="16">
        <f t="shared" si="14"/>
        <v>2583</v>
      </c>
      <c r="J55" s="16">
        <f>25+200</f>
        <v>225</v>
      </c>
      <c r="K55" s="16">
        <f t="shared" si="15"/>
        <v>74702.880000000005</v>
      </c>
      <c r="L55" s="9" t="s">
        <v>12</v>
      </c>
    </row>
    <row r="56" spans="1:12" s="2" customFormat="1" ht="30" customHeight="1" x14ac:dyDescent="0.25">
      <c r="A56" s="25">
        <v>45</v>
      </c>
      <c r="B56" s="14" t="s">
        <v>53</v>
      </c>
      <c r="C56" s="14" t="s">
        <v>84</v>
      </c>
      <c r="D56" s="8" t="s">
        <v>83</v>
      </c>
      <c r="E56" s="17" t="s">
        <v>96</v>
      </c>
      <c r="F56" s="16">
        <v>25000</v>
      </c>
      <c r="G56" s="16">
        <v>0</v>
      </c>
      <c r="H56" s="16">
        <f t="shared" si="13"/>
        <v>760</v>
      </c>
      <c r="I56" s="16">
        <f t="shared" si="14"/>
        <v>717.5</v>
      </c>
      <c r="J56" s="16">
        <f>25+200</f>
        <v>225</v>
      </c>
      <c r="K56" s="16">
        <f t="shared" si="15"/>
        <v>23297.5</v>
      </c>
      <c r="L56" s="9" t="s">
        <v>12</v>
      </c>
    </row>
    <row r="57" spans="1:12" s="2" customFormat="1" ht="30" customHeight="1" x14ac:dyDescent="0.25">
      <c r="A57" s="25">
        <v>46</v>
      </c>
      <c r="B57" s="20" t="s">
        <v>101</v>
      </c>
      <c r="C57" s="21" t="s">
        <v>84</v>
      </c>
      <c r="D57" s="20" t="s">
        <v>83</v>
      </c>
      <c r="E57" s="22" t="s">
        <v>96</v>
      </c>
      <c r="F57" s="18">
        <v>25000</v>
      </c>
      <c r="G57" s="18">
        <v>0</v>
      </c>
      <c r="H57" s="18">
        <f t="shared" si="13"/>
        <v>760</v>
      </c>
      <c r="I57" s="18">
        <f t="shared" si="14"/>
        <v>717.5</v>
      </c>
      <c r="J57" s="18">
        <f>25+200</f>
        <v>225</v>
      </c>
      <c r="K57" s="18">
        <f t="shared" si="15"/>
        <v>23297.5</v>
      </c>
      <c r="L57" s="9" t="s">
        <v>12</v>
      </c>
    </row>
    <row r="58" spans="1:12" s="2" customFormat="1" ht="30" customHeight="1" x14ac:dyDescent="0.25">
      <c r="A58" s="25">
        <v>47</v>
      </c>
      <c r="B58" s="20" t="s">
        <v>114</v>
      </c>
      <c r="C58" s="21" t="s">
        <v>84</v>
      </c>
      <c r="D58" s="20" t="s">
        <v>83</v>
      </c>
      <c r="E58" s="17" t="s">
        <v>95</v>
      </c>
      <c r="F58" s="18">
        <v>25000</v>
      </c>
      <c r="G58" s="18">
        <v>0</v>
      </c>
      <c r="H58" s="18">
        <f t="shared" si="13"/>
        <v>760</v>
      </c>
      <c r="I58" s="18">
        <f t="shared" si="14"/>
        <v>717.5</v>
      </c>
      <c r="J58" s="18">
        <f>25+200</f>
        <v>225</v>
      </c>
      <c r="K58" s="18">
        <f t="shared" si="15"/>
        <v>23297.5</v>
      </c>
      <c r="L58" s="9" t="s">
        <v>13</v>
      </c>
    </row>
    <row r="59" spans="1:12" s="2" customFormat="1" ht="30" customHeight="1" x14ac:dyDescent="0.25">
      <c r="A59" s="25">
        <v>48</v>
      </c>
      <c r="B59" s="20" t="s">
        <v>121</v>
      </c>
      <c r="C59" s="21" t="s">
        <v>84</v>
      </c>
      <c r="D59" s="20" t="s">
        <v>83</v>
      </c>
      <c r="E59" s="22" t="s">
        <v>96</v>
      </c>
      <c r="F59" s="18">
        <v>25000</v>
      </c>
      <c r="G59" s="18">
        <v>0</v>
      </c>
      <c r="H59" s="18">
        <f t="shared" si="13"/>
        <v>760</v>
      </c>
      <c r="I59" s="18">
        <f t="shared" si="14"/>
        <v>717.5</v>
      </c>
      <c r="J59" s="18">
        <v>25</v>
      </c>
      <c r="K59" s="18">
        <f t="shared" si="15"/>
        <v>23497.5</v>
      </c>
      <c r="L59" s="9" t="s">
        <v>12</v>
      </c>
    </row>
    <row r="60" spans="1:12" s="2" customFormat="1" ht="30" customHeight="1" x14ac:dyDescent="0.25">
      <c r="A60" s="25">
        <v>49</v>
      </c>
      <c r="B60" s="8" t="s">
        <v>55</v>
      </c>
      <c r="C60" s="14" t="s">
        <v>86</v>
      </c>
      <c r="D60" s="8" t="s">
        <v>83</v>
      </c>
      <c r="E60" s="17" t="s">
        <v>95</v>
      </c>
      <c r="F60" s="16">
        <v>55000</v>
      </c>
      <c r="G60" s="16">
        <v>2559.6799999999998</v>
      </c>
      <c r="H60" s="16">
        <f t="shared" si="13"/>
        <v>1672</v>
      </c>
      <c r="I60" s="16">
        <f t="shared" si="14"/>
        <v>1578.5</v>
      </c>
      <c r="J60" s="16">
        <f>25+200</f>
        <v>225</v>
      </c>
      <c r="K60" s="16">
        <f t="shared" si="15"/>
        <v>48964.82</v>
      </c>
      <c r="L60" s="9" t="s">
        <v>13</v>
      </c>
    </row>
    <row r="61" spans="1:12" s="2" customFormat="1" ht="30" customHeight="1" x14ac:dyDescent="0.25">
      <c r="A61" s="25">
        <v>50</v>
      </c>
      <c r="B61" s="14" t="s">
        <v>56</v>
      </c>
      <c r="C61" s="8" t="s">
        <v>87</v>
      </c>
      <c r="D61" s="8" t="s">
        <v>83</v>
      </c>
      <c r="E61" s="17" t="s">
        <v>95</v>
      </c>
      <c r="F61" s="16">
        <v>130000</v>
      </c>
      <c r="G61" s="16">
        <v>18304.39</v>
      </c>
      <c r="H61" s="16">
        <f t="shared" si="13"/>
        <v>3952</v>
      </c>
      <c r="I61" s="16">
        <f t="shared" si="14"/>
        <v>3731</v>
      </c>
      <c r="J61" s="16">
        <f>25+1715.46+1715.46</f>
        <v>3455.92</v>
      </c>
      <c r="K61" s="16">
        <f t="shared" si="15"/>
        <v>100556.69</v>
      </c>
      <c r="L61" s="9" t="s">
        <v>13</v>
      </c>
    </row>
    <row r="62" spans="1:12" s="2" customFormat="1" ht="30" customHeight="1" x14ac:dyDescent="0.25">
      <c r="A62" s="25">
        <v>51</v>
      </c>
      <c r="B62" s="14" t="s">
        <v>148</v>
      </c>
      <c r="C62" s="8" t="s">
        <v>149</v>
      </c>
      <c r="D62" s="8" t="s">
        <v>83</v>
      </c>
      <c r="E62" s="17" t="s">
        <v>108</v>
      </c>
      <c r="F62" s="16">
        <v>60000</v>
      </c>
      <c r="G62" s="16">
        <v>3143.58</v>
      </c>
      <c r="H62" s="16">
        <f t="shared" si="13"/>
        <v>1824</v>
      </c>
      <c r="I62" s="16">
        <f t="shared" si="14"/>
        <v>1722</v>
      </c>
      <c r="J62" s="16">
        <f>25+200+1715.46</f>
        <v>1940.46</v>
      </c>
      <c r="K62" s="16">
        <f t="shared" si="15"/>
        <v>51369.96</v>
      </c>
      <c r="L62" s="9" t="s">
        <v>13</v>
      </c>
    </row>
    <row r="63" spans="1:12" s="2" customFormat="1" ht="41.25" customHeight="1" x14ac:dyDescent="0.25">
      <c r="A63" s="25">
        <v>52</v>
      </c>
      <c r="B63" s="8" t="s">
        <v>58</v>
      </c>
      <c r="C63" s="8" t="s">
        <v>116</v>
      </c>
      <c r="D63" s="8" t="s">
        <v>83</v>
      </c>
      <c r="E63" s="17" t="s">
        <v>95</v>
      </c>
      <c r="F63" s="16">
        <f>55000+35000</f>
        <v>90000</v>
      </c>
      <c r="G63" s="16">
        <f>2559.68+7193.44</f>
        <v>9753.119999999999</v>
      </c>
      <c r="H63" s="16">
        <f>F63*3.04%</f>
        <v>2736</v>
      </c>
      <c r="I63" s="16">
        <f t="shared" si="14"/>
        <v>2583</v>
      </c>
      <c r="J63" s="18">
        <f>25+200</f>
        <v>225</v>
      </c>
      <c r="K63" s="16">
        <f t="shared" si="15"/>
        <v>74702.880000000005</v>
      </c>
      <c r="L63" s="9" t="s">
        <v>13</v>
      </c>
    </row>
    <row r="64" spans="1:12" s="2" customFormat="1" ht="30" customHeight="1" x14ac:dyDescent="0.25">
      <c r="A64" s="25">
        <v>53</v>
      </c>
      <c r="B64" s="8" t="s">
        <v>26</v>
      </c>
      <c r="C64" s="8" t="s">
        <v>132</v>
      </c>
      <c r="D64" s="8" t="s">
        <v>94</v>
      </c>
      <c r="E64" s="17" t="s">
        <v>108</v>
      </c>
      <c r="F64" s="16">
        <v>175000</v>
      </c>
      <c r="G64" s="16">
        <v>29747.24</v>
      </c>
      <c r="H64" s="16">
        <f t="shared" ref="H64:H76" si="16">F64*3.04%</f>
        <v>5320</v>
      </c>
      <c r="I64" s="16">
        <f t="shared" si="14"/>
        <v>5022.5</v>
      </c>
      <c r="J64" s="16">
        <v>25</v>
      </c>
      <c r="K64" s="16">
        <f t="shared" si="15"/>
        <v>134885.26</v>
      </c>
      <c r="L64" s="9" t="s">
        <v>13</v>
      </c>
    </row>
    <row r="65" spans="1:12" s="2" customFormat="1" ht="30" customHeight="1" x14ac:dyDescent="0.25">
      <c r="A65" s="25">
        <v>54</v>
      </c>
      <c r="B65" s="14" t="s">
        <v>59</v>
      </c>
      <c r="C65" s="14" t="s">
        <v>88</v>
      </c>
      <c r="D65" s="8" t="s">
        <v>94</v>
      </c>
      <c r="E65" s="17" t="s">
        <v>95</v>
      </c>
      <c r="F65" s="16">
        <v>60000</v>
      </c>
      <c r="G65" s="16">
        <v>3143.58</v>
      </c>
      <c r="H65" s="16">
        <f t="shared" si="16"/>
        <v>1824</v>
      </c>
      <c r="I65" s="16">
        <f t="shared" si="14"/>
        <v>1722</v>
      </c>
      <c r="J65" s="18">
        <f>25+1715.46+200</f>
        <v>1940.46</v>
      </c>
      <c r="K65" s="16">
        <f t="shared" si="15"/>
        <v>51369.96</v>
      </c>
      <c r="L65" s="9" t="s">
        <v>13</v>
      </c>
    </row>
    <row r="66" spans="1:12" s="2" customFormat="1" ht="30" customHeight="1" x14ac:dyDescent="0.25">
      <c r="A66" s="25">
        <v>55</v>
      </c>
      <c r="B66" s="8" t="s">
        <v>60</v>
      </c>
      <c r="C66" s="14" t="s">
        <v>89</v>
      </c>
      <c r="D66" s="8" t="s">
        <v>94</v>
      </c>
      <c r="E66" s="17" t="s">
        <v>96</v>
      </c>
      <c r="F66" s="16">
        <v>70000</v>
      </c>
      <c r="G66" s="16">
        <v>5368.48</v>
      </c>
      <c r="H66" s="16">
        <f t="shared" si="16"/>
        <v>2128</v>
      </c>
      <c r="I66" s="16">
        <f t="shared" si="14"/>
        <v>2009</v>
      </c>
      <c r="J66" s="16">
        <f>25+200</f>
        <v>225</v>
      </c>
      <c r="K66" s="16">
        <f t="shared" si="15"/>
        <v>60269.520000000004</v>
      </c>
      <c r="L66" s="9" t="s">
        <v>12</v>
      </c>
    </row>
    <row r="67" spans="1:12" s="2" customFormat="1" ht="30" customHeight="1" x14ac:dyDescent="0.25">
      <c r="A67" s="25">
        <v>56</v>
      </c>
      <c r="B67" s="14" t="s">
        <v>61</v>
      </c>
      <c r="C67" s="8" t="s">
        <v>90</v>
      </c>
      <c r="D67" s="8" t="s">
        <v>94</v>
      </c>
      <c r="E67" s="17" t="s">
        <v>95</v>
      </c>
      <c r="F67" s="16">
        <v>130000</v>
      </c>
      <c r="G67" s="16">
        <v>19162.12</v>
      </c>
      <c r="H67" s="16">
        <f t="shared" si="16"/>
        <v>3952</v>
      </c>
      <c r="I67" s="16">
        <f t="shared" si="14"/>
        <v>3731</v>
      </c>
      <c r="J67" s="16">
        <f t="shared" ref="J67:J73" si="17">25+200</f>
        <v>225</v>
      </c>
      <c r="K67" s="16">
        <f t="shared" si="15"/>
        <v>102929.88</v>
      </c>
      <c r="L67" s="9" t="s">
        <v>13</v>
      </c>
    </row>
    <row r="68" spans="1:12" s="2" customFormat="1" ht="30" customHeight="1" x14ac:dyDescent="0.25">
      <c r="A68" s="25">
        <v>57</v>
      </c>
      <c r="B68" s="8" t="s">
        <v>124</v>
      </c>
      <c r="C68" s="14" t="s">
        <v>89</v>
      </c>
      <c r="D68" s="8" t="s">
        <v>94</v>
      </c>
      <c r="E68" s="17" t="s">
        <v>108</v>
      </c>
      <c r="F68" s="16">
        <v>70000</v>
      </c>
      <c r="G68" s="16">
        <v>5368.48</v>
      </c>
      <c r="H68" s="16">
        <f t="shared" si="16"/>
        <v>2128</v>
      </c>
      <c r="I68" s="16">
        <f t="shared" si="14"/>
        <v>2009</v>
      </c>
      <c r="J68" s="16">
        <f t="shared" si="17"/>
        <v>225</v>
      </c>
      <c r="K68" s="16">
        <f t="shared" si="15"/>
        <v>60269.520000000004</v>
      </c>
      <c r="L68" s="9" t="s">
        <v>13</v>
      </c>
    </row>
    <row r="69" spans="1:12" s="2" customFormat="1" ht="30" customHeight="1" x14ac:dyDescent="0.25">
      <c r="A69" s="25">
        <v>58</v>
      </c>
      <c r="B69" s="8" t="s">
        <v>137</v>
      </c>
      <c r="C69" s="14" t="s">
        <v>89</v>
      </c>
      <c r="D69" s="8" t="s">
        <v>94</v>
      </c>
      <c r="E69" s="17" t="s">
        <v>108</v>
      </c>
      <c r="F69" s="16">
        <v>60000</v>
      </c>
      <c r="G69" s="16">
        <v>3486.68</v>
      </c>
      <c r="H69" s="16">
        <f t="shared" si="16"/>
        <v>1824</v>
      </c>
      <c r="I69" s="16">
        <f t="shared" si="14"/>
        <v>1722</v>
      </c>
      <c r="J69" s="16">
        <f t="shared" si="17"/>
        <v>225</v>
      </c>
      <c r="K69" s="16">
        <f t="shared" si="15"/>
        <v>52742.32</v>
      </c>
      <c r="L69" s="9" t="s">
        <v>13</v>
      </c>
    </row>
    <row r="70" spans="1:12" s="2" customFormat="1" ht="30" customHeight="1" x14ac:dyDescent="0.25">
      <c r="A70" s="25">
        <v>59</v>
      </c>
      <c r="B70" s="8" t="s">
        <v>64</v>
      </c>
      <c r="C70" s="14" t="s">
        <v>91</v>
      </c>
      <c r="D70" s="8" t="s">
        <v>94</v>
      </c>
      <c r="E70" s="17" t="s">
        <v>95</v>
      </c>
      <c r="F70" s="16">
        <v>70000</v>
      </c>
      <c r="G70" s="16">
        <v>5368.48</v>
      </c>
      <c r="H70" s="16">
        <f t="shared" si="16"/>
        <v>2128</v>
      </c>
      <c r="I70" s="16">
        <f t="shared" si="14"/>
        <v>2009</v>
      </c>
      <c r="J70" s="16">
        <f t="shared" si="17"/>
        <v>225</v>
      </c>
      <c r="K70" s="16">
        <f t="shared" si="15"/>
        <v>60269.520000000004</v>
      </c>
      <c r="L70" s="9" t="s">
        <v>13</v>
      </c>
    </row>
    <row r="71" spans="1:12" s="2" customFormat="1" ht="30" customHeight="1" x14ac:dyDescent="0.25">
      <c r="A71" s="25">
        <v>60</v>
      </c>
      <c r="B71" s="8" t="s">
        <v>63</v>
      </c>
      <c r="C71" s="8" t="s">
        <v>92</v>
      </c>
      <c r="D71" s="8" t="s">
        <v>94</v>
      </c>
      <c r="E71" s="17" t="s">
        <v>95</v>
      </c>
      <c r="F71" s="16">
        <v>130000</v>
      </c>
      <c r="G71" s="16">
        <v>19162.12</v>
      </c>
      <c r="H71" s="16">
        <f t="shared" si="16"/>
        <v>3952</v>
      </c>
      <c r="I71" s="16">
        <f t="shared" si="14"/>
        <v>3731</v>
      </c>
      <c r="J71" s="16">
        <f t="shared" si="17"/>
        <v>225</v>
      </c>
      <c r="K71" s="16">
        <f t="shared" si="15"/>
        <v>102929.88</v>
      </c>
      <c r="L71" s="9" t="s">
        <v>13</v>
      </c>
    </row>
    <row r="72" spans="1:12" s="2" customFormat="1" ht="30" customHeight="1" x14ac:dyDescent="0.25">
      <c r="A72" s="25">
        <v>61</v>
      </c>
      <c r="B72" s="8" t="s">
        <v>115</v>
      </c>
      <c r="C72" s="14" t="s">
        <v>91</v>
      </c>
      <c r="D72" s="8" t="s">
        <v>94</v>
      </c>
      <c r="E72" s="17" t="s">
        <v>108</v>
      </c>
      <c r="F72" s="16">
        <v>70000</v>
      </c>
      <c r="G72" s="16">
        <v>5368.48</v>
      </c>
      <c r="H72" s="16">
        <f t="shared" si="16"/>
        <v>2128</v>
      </c>
      <c r="I72" s="16">
        <f t="shared" si="14"/>
        <v>2009</v>
      </c>
      <c r="J72" s="16">
        <f t="shared" si="17"/>
        <v>225</v>
      </c>
      <c r="K72" s="16">
        <f t="shared" si="15"/>
        <v>60269.520000000004</v>
      </c>
      <c r="L72" s="9" t="s">
        <v>13</v>
      </c>
    </row>
    <row r="73" spans="1:12" s="2" customFormat="1" ht="30" customHeight="1" x14ac:dyDescent="0.25">
      <c r="A73" s="25">
        <v>62</v>
      </c>
      <c r="B73" s="8" t="s">
        <v>42</v>
      </c>
      <c r="C73" s="8" t="s">
        <v>77</v>
      </c>
      <c r="D73" s="8" t="s">
        <v>20</v>
      </c>
      <c r="E73" s="17" t="s">
        <v>96</v>
      </c>
      <c r="F73" s="16">
        <v>40000</v>
      </c>
      <c r="G73" s="16">
        <v>442.65</v>
      </c>
      <c r="H73" s="16">
        <f t="shared" si="16"/>
        <v>1216</v>
      </c>
      <c r="I73" s="16">
        <f t="shared" si="14"/>
        <v>1148</v>
      </c>
      <c r="J73" s="16">
        <f t="shared" si="17"/>
        <v>225</v>
      </c>
      <c r="K73" s="16">
        <f t="shared" si="15"/>
        <v>36968.35</v>
      </c>
      <c r="L73" s="9" t="s">
        <v>12</v>
      </c>
    </row>
    <row r="74" spans="1:12" s="31" customFormat="1" ht="30" customHeight="1" x14ac:dyDescent="0.25">
      <c r="A74" s="25">
        <v>63</v>
      </c>
      <c r="B74" s="27" t="s">
        <v>127</v>
      </c>
      <c r="C74" s="27" t="s">
        <v>128</v>
      </c>
      <c r="D74" s="27" t="s">
        <v>20</v>
      </c>
      <c r="E74" s="28" t="s">
        <v>96</v>
      </c>
      <c r="F74" s="29">
        <v>40000</v>
      </c>
      <c r="G74" s="29">
        <v>185.33</v>
      </c>
      <c r="H74" s="29">
        <f t="shared" si="16"/>
        <v>1216</v>
      </c>
      <c r="I74" s="29">
        <f t="shared" si="14"/>
        <v>1148</v>
      </c>
      <c r="J74" s="29">
        <f>1715.46+25+200</f>
        <v>1940.46</v>
      </c>
      <c r="K74" s="29">
        <f t="shared" si="15"/>
        <v>35510.21</v>
      </c>
      <c r="L74" s="30" t="s">
        <v>12</v>
      </c>
    </row>
    <row r="75" spans="1:12" s="2" customFormat="1" ht="30" customHeight="1" x14ac:dyDescent="0.25">
      <c r="A75" s="25">
        <v>64</v>
      </c>
      <c r="B75" s="8" t="s">
        <v>129</v>
      </c>
      <c r="C75" s="8" t="s">
        <v>76</v>
      </c>
      <c r="D75" s="8" t="s">
        <v>20</v>
      </c>
      <c r="E75" s="17" t="s">
        <v>108</v>
      </c>
      <c r="F75" s="16">
        <v>60000</v>
      </c>
      <c r="G75" s="16">
        <v>3486.68</v>
      </c>
      <c r="H75" s="16">
        <f t="shared" si="16"/>
        <v>1824</v>
      </c>
      <c r="I75" s="16">
        <f t="shared" si="14"/>
        <v>1722</v>
      </c>
      <c r="J75" s="16">
        <f>25+200</f>
        <v>225</v>
      </c>
      <c r="K75" s="16">
        <f t="shared" si="15"/>
        <v>52742.32</v>
      </c>
      <c r="L75" s="9" t="s">
        <v>13</v>
      </c>
    </row>
    <row r="76" spans="1:12" s="2" customFormat="1" ht="30" customHeight="1" x14ac:dyDescent="0.25">
      <c r="A76" s="25">
        <v>65</v>
      </c>
      <c r="B76" s="8" t="s">
        <v>125</v>
      </c>
      <c r="C76" s="8" t="s">
        <v>103</v>
      </c>
      <c r="D76" s="8" t="s">
        <v>20</v>
      </c>
      <c r="E76" s="17" t="s">
        <v>97</v>
      </c>
      <c r="F76" s="16">
        <v>60000</v>
      </c>
      <c r="G76" s="16">
        <v>3486.68</v>
      </c>
      <c r="H76" s="16">
        <f t="shared" si="16"/>
        <v>1824</v>
      </c>
      <c r="I76" s="16">
        <f t="shared" si="14"/>
        <v>1722</v>
      </c>
      <c r="J76" s="16">
        <f>25+200</f>
        <v>225</v>
      </c>
      <c r="K76" s="16">
        <f t="shared" si="15"/>
        <v>52742.32</v>
      </c>
      <c r="L76" s="9" t="s">
        <v>12</v>
      </c>
    </row>
    <row r="77" spans="1:12" s="2" customFormat="1" ht="30" customHeight="1" x14ac:dyDescent="0.25">
      <c r="A77" s="25">
        <v>66</v>
      </c>
      <c r="B77" s="8" t="s">
        <v>102</v>
      </c>
      <c r="C77" s="8" t="s">
        <v>103</v>
      </c>
      <c r="D77" s="8" t="s">
        <v>20</v>
      </c>
      <c r="E77" s="17" t="s">
        <v>108</v>
      </c>
      <c r="F77" s="16">
        <v>70000</v>
      </c>
      <c r="G77" s="16">
        <v>5368.48</v>
      </c>
      <c r="H77" s="16">
        <f t="shared" ref="H77:H79" si="18">F77*3.04%</f>
        <v>2128</v>
      </c>
      <c r="I77" s="16">
        <f t="shared" ref="I77:I79" si="19">F77*2.87%</f>
        <v>2009</v>
      </c>
      <c r="J77" s="16">
        <f>25+200</f>
        <v>225</v>
      </c>
      <c r="K77" s="16">
        <f t="shared" ref="K77" si="20">F77-G77-H77-I77-J77</f>
        <v>60269.520000000004</v>
      </c>
      <c r="L77" s="9" t="s">
        <v>13</v>
      </c>
    </row>
    <row r="78" spans="1:12" s="2" customFormat="1" ht="39" customHeight="1" x14ac:dyDescent="0.25">
      <c r="A78" s="25">
        <v>67</v>
      </c>
      <c r="B78" s="8" t="s">
        <v>28</v>
      </c>
      <c r="C78" s="8" t="s">
        <v>144</v>
      </c>
      <c r="D78" s="8" t="s">
        <v>20</v>
      </c>
      <c r="E78" s="17" t="s">
        <v>97</v>
      </c>
      <c r="F78" s="18">
        <v>120000</v>
      </c>
      <c r="G78" s="16">
        <v>16809.87</v>
      </c>
      <c r="H78" s="16">
        <f t="shared" si="18"/>
        <v>3648</v>
      </c>
      <c r="I78" s="16">
        <f t="shared" si="19"/>
        <v>3444</v>
      </c>
      <c r="J78" s="16">
        <f>25+200</f>
        <v>225</v>
      </c>
      <c r="K78" s="16">
        <f>F78-G78-H78-I78-J78</f>
        <v>95873.13</v>
      </c>
      <c r="L78" s="9" t="s">
        <v>12</v>
      </c>
    </row>
    <row r="79" spans="1:12" s="2" customFormat="1" ht="30" customHeight="1" x14ac:dyDescent="0.25">
      <c r="A79" s="25">
        <v>68</v>
      </c>
      <c r="B79" s="8" t="s">
        <v>31</v>
      </c>
      <c r="C79" s="8" t="s">
        <v>70</v>
      </c>
      <c r="D79" s="8" t="s">
        <v>20</v>
      </c>
      <c r="E79" s="17" t="s">
        <v>96</v>
      </c>
      <c r="F79" s="18">
        <v>150000</v>
      </c>
      <c r="G79" s="16">
        <v>23866.62</v>
      </c>
      <c r="H79" s="16">
        <f t="shared" si="18"/>
        <v>4560</v>
      </c>
      <c r="I79" s="16">
        <f t="shared" si="19"/>
        <v>4305</v>
      </c>
      <c r="J79" s="18">
        <f>25+200</f>
        <v>225</v>
      </c>
      <c r="K79" s="16">
        <f t="shared" ref="K79" si="21">F79-G79-H79-I79-J79</f>
        <v>117043.38</v>
      </c>
      <c r="L79" s="9" t="s">
        <v>12</v>
      </c>
    </row>
    <row r="80" spans="1:12" s="2" customFormat="1" ht="30" customHeight="1" x14ac:dyDescent="0.25">
      <c r="A80" s="25">
        <v>69</v>
      </c>
      <c r="B80" s="14" t="s">
        <v>105</v>
      </c>
      <c r="C80" s="14" t="s">
        <v>93</v>
      </c>
      <c r="D80" s="8" t="s">
        <v>20</v>
      </c>
      <c r="E80" s="17" t="s">
        <v>96</v>
      </c>
      <c r="F80" s="16">
        <v>25000</v>
      </c>
      <c r="G80" s="16">
        <v>0</v>
      </c>
      <c r="H80" s="16">
        <v>0</v>
      </c>
      <c r="I80" s="16">
        <v>0</v>
      </c>
      <c r="J80" s="16">
        <v>0</v>
      </c>
      <c r="K80" s="16">
        <f t="shared" ref="K80" si="22">F80-G80-H80-I80-J80</f>
        <v>25000</v>
      </c>
      <c r="L80" s="9" t="s">
        <v>12</v>
      </c>
    </row>
    <row r="81" spans="1:12" x14ac:dyDescent="0.25">
      <c r="A81" s="26"/>
      <c r="B81" s="38" t="s">
        <v>0</v>
      </c>
      <c r="C81" s="39"/>
      <c r="D81" s="39"/>
      <c r="E81" s="40"/>
      <c r="F81" s="19">
        <f t="shared" ref="F81:K81" si="23">SUM(F12:F80)</f>
        <v>4943100</v>
      </c>
      <c r="G81" s="19">
        <f t="shared" si="23"/>
        <v>502947.34999999992</v>
      </c>
      <c r="H81" s="19">
        <f t="shared" si="23"/>
        <v>148499.38</v>
      </c>
      <c r="I81" s="19">
        <f t="shared" si="23"/>
        <v>141149.47000000003</v>
      </c>
      <c r="J81" s="19">
        <f t="shared" si="23"/>
        <v>37616.439999999995</v>
      </c>
      <c r="K81" s="19">
        <f t="shared" si="23"/>
        <v>4112887.359999998</v>
      </c>
      <c r="L81" s="10"/>
    </row>
    <row r="82" spans="1:12" x14ac:dyDescent="0.25">
      <c r="I82" s="5"/>
    </row>
    <row r="83" spans="1:12" x14ac:dyDescent="0.25">
      <c r="I83" s="5"/>
    </row>
    <row r="84" spans="1:12" x14ac:dyDescent="0.25">
      <c r="I84" s="5"/>
    </row>
    <row r="85" spans="1:12" x14ac:dyDescent="0.25">
      <c r="I85" s="5"/>
    </row>
    <row r="86" spans="1:12" x14ac:dyDescent="0.25">
      <c r="G86" s="5"/>
    </row>
    <row r="87" spans="1:12" ht="15" customHeight="1" x14ac:dyDescent="0.25">
      <c r="B87" s="32" t="s">
        <v>1</v>
      </c>
      <c r="C87" s="32"/>
      <c r="E87" s="3"/>
      <c r="F87" s="3"/>
      <c r="G87" s="3"/>
      <c r="H87" s="3"/>
      <c r="I87" s="13"/>
      <c r="J87" s="13"/>
      <c r="K87" s="13"/>
      <c r="L87" s="3"/>
    </row>
    <row r="88" spans="1:12" ht="15.75" customHeight="1" x14ac:dyDescent="0.25">
      <c r="B88" s="33" t="s">
        <v>15</v>
      </c>
      <c r="C88" s="33"/>
      <c r="D88" s="12"/>
      <c r="E88" s="12"/>
      <c r="F88" s="12"/>
      <c r="G88" s="12"/>
      <c r="H88" s="12"/>
      <c r="I88" s="33" t="s">
        <v>133</v>
      </c>
      <c r="J88" s="33"/>
      <c r="K88" s="33"/>
      <c r="L88" s="12"/>
    </row>
    <row r="89" spans="1:12" ht="15.75" customHeight="1" x14ac:dyDescent="0.5">
      <c r="B89" s="34" t="s">
        <v>2</v>
      </c>
      <c r="C89" s="34"/>
      <c r="D89" s="35"/>
      <c r="E89" s="35"/>
      <c r="F89" s="35"/>
      <c r="G89" s="11"/>
      <c r="H89" s="23"/>
      <c r="I89" s="34" t="s">
        <v>134</v>
      </c>
      <c r="J89" s="34"/>
      <c r="K89" s="34"/>
      <c r="L89" s="23"/>
    </row>
  </sheetData>
  <mergeCells count="22">
    <mergeCell ref="A9:A11"/>
    <mergeCell ref="B5:F5"/>
    <mergeCell ref="B81:E81"/>
    <mergeCell ref="G9:J9"/>
    <mergeCell ref="K9:K11"/>
    <mergeCell ref="B9:B11"/>
    <mergeCell ref="B7:L7"/>
    <mergeCell ref="L9:L11"/>
    <mergeCell ref="F9:F11"/>
    <mergeCell ref="E9:E11"/>
    <mergeCell ref="D9:D11"/>
    <mergeCell ref="C9:C11"/>
    <mergeCell ref="G10:G11"/>
    <mergeCell ref="H10:H11"/>
    <mergeCell ref="I10:I11"/>
    <mergeCell ref="J10:J11"/>
    <mergeCell ref="B87:C87"/>
    <mergeCell ref="B88:C88"/>
    <mergeCell ref="B89:C89"/>
    <mergeCell ref="I88:K88"/>
    <mergeCell ref="I89:K89"/>
    <mergeCell ref="D89:F89"/>
  </mergeCells>
  <printOptions horizontalCentered="1"/>
  <pageMargins left="0.25" right="0.25" top="0.75" bottom="0.75" header="0.3" footer="0.3"/>
  <pageSetup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2025-08</vt:lpstr>
      <vt:lpstr>'CNCCMDL Nómina Gral.  2025-08'!Títulos_a_imprimir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2025-07-23T19:32:01Z</cp:lastPrinted>
  <dcterms:created xsi:type="dcterms:W3CDTF">2017-05-22T18:01:49Z</dcterms:created>
  <dcterms:modified xsi:type="dcterms:W3CDTF">2025-08-14T19:47:21Z</dcterms:modified>
</cp:coreProperties>
</file>