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69" documentId="8_{52353469-E72C-4F90-86C8-8C1B3FA92CF4}" xr6:coauthVersionLast="47" xr6:coauthVersionMax="47" xr10:uidLastSave="{1FF6B696-7344-4028-8999-7340FCF41FCF}"/>
  <bookViews>
    <workbookView xWindow="-120" yWindow="-120" windowWidth="29040" windowHeight="15720" tabRatio="881" xr2:uid="{00000000-000D-0000-FFFF-FFFF00000000}"/>
  </bookViews>
  <sheets>
    <sheet name="Plantilla Ejecución (2025-10)" sheetId="31" r:id="rId1"/>
  </sheets>
  <definedNames>
    <definedName name="_xlnm.Print_Area" localSheetId="0">'Plantilla Ejecución (2025-10)'!$A$1:$P$120</definedName>
    <definedName name="_xlnm.Print_Titles" localSheetId="0">'Plantilla Ejecución (2025-10)'!$11:$11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1" l="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12" i="31"/>
  <c r="N86" i="31"/>
  <c r="N83" i="31"/>
  <c r="N79" i="31" s="1"/>
  <c r="N88" i="31" s="1"/>
  <c r="N80" i="31"/>
  <c r="N77" i="31"/>
  <c r="N90" i="31" s="1"/>
  <c r="O90" i="31" s="1"/>
  <c r="N73" i="31"/>
  <c r="N70" i="31"/>
  <c r="N65" i="31"/>
  <c r="N47" i="31"/>
  <c r="N39" i="31"/>
  <c r="M86" i="31"/>
  <c r="M83" i="31"/>
  <c r="M80" i="31"/>
  <c r="M77" i="31"/>
  <c r="M73" i="31"/>
  <c r="M70" i="31"/>
  <c r="M65" i="31"/>
  <c r="M47" i="31"/>
  <c r="M39" i="31"/>
  <c r="L86" i="31"/>
  <c r="L83" i="31"/>
  <c r="L80" i="31"/>
  <c r="L77" i="31"/>
  <c r="L73" i="31"/>
  <c r="L70" i="31"/>
  <c r="L65" i="31"/>
  <c r="L47" i="31"/>
  <c r="L39" i="31"/>
  <c r="K86" i="31"/>
  <c r="K83" i="31"/>
  <c r="K80" i="31"/>
  <c r="K77" i="31"/>
  <c r="K73" i="31"/>
  <c r="K70" i="31"/>
  <c r="K65" i="31"/>
  <c r="K47" i="31"/>
  <c r="K39" i="31"/>
  <c r="J86" i="31"/>
  <c r="J83" i="31"/>
  <c r="J80" i="31"/>
  <c r="J77" i="31"/>
  <c r="J73" i="31"/>
  <c r="J70" i="31"/>
  <c r="J65" i="31"/>
  <c r="J47" i="31"/>
  <c r="J39" i="31"/>
  <c r="H86" i="31"/>
  <c r="H83" i="31"/>
  <c r="H80" i="31"/>
  <c r="H77" i="31"/>
  <c r="H73" i="31"/>
  <c r="H70" i="31"/>
  <c r="H65" i="31"/>
  <c r="H55" i="31"/>
  <c r="H47" i="31"/>
  <c r="H39" i="31"/>
  <c r="I86" i="31"/>
  <c r="I83" i="31"/>
  <c r="I80" i="3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O77" i="31" l="1"/>
  <c r="M79" i="31"/>
  <c r="M88" i="31" s="1"/>
  <c r="L79" i="31"/>
  <c r="L88" i="31" s="1"/>
  <c r="L90" i="31" s="1"/>
  <c r="M90" i="31"/>
  <c r="J79" i="31"/>
  <c r="J88" i="31" s="1"/>
  <c r="J90" i="31" s="1"/>
  <c r="K79" i="31"/>
  <c r="K88" i="31" s="1"/>
  <c r="K90" i="31" s="1"/>
  <c r="H79" i="31"/>
  <c r="H88" i="31" s="1"/>
  <c r="H90" i="31" s="1"/>
  <c r="I79" i="31"/>
  <c r="I88" i="31" s="1"/>
  <c r="I90" i="31" s="1"/>
  <c r="G79" i="31"/>
  <c r="G88" i="31" s="1"/>
  <c r="G90" i="31" s="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P86" i="31"/>
  <c r="E86" i="31"/>
  <c r="P83" i="31"/>
  <c r="E83" i="31"/>
  <c r="P80" i="31"/>
  <c r="E80" i="31"/>
  <c r="P73" i="31"/>
  <c r="P70" i="31"/>
  <c r="P65" i="31"/>
  <c r="P55" i="31"/>
  <c r="P47" i="31"/>
  <c r="P39" i="31"/>
  <c r="P29" i="31"/>
  <c r="E29" i="31"/>
  <c r="P19" i="31"/>
  <c r="P13" i="31"/>
  <c r="AB12" i="31"/>
  <c r="U12" i="31"/>
  <c r="V12" i="31" s="1"/>
  <c r="W12" i="31" s="1"/>
  <c r="X12" i="31" s="1"/>
  <c r="Y12" i="31" s="1"/>
  <c r="Z12" i="31" s="1"/>
  <c r="B83" i="31" l="1"/>
  <c r="B80" i="31"/>
  <c r="B65" i="31"/>
  <c r="B70" i="31"/>
  <c r="B73" i="31"/>
  <c r="B47" i="31"/>
  <c r="B55" i="31"/>
  <c r="B29" i="31"/>
  <c r="B86" i="31"/>
  <c r="P12" i="31"/>
  <c r="P77" i="31" s="1"/>
  <c r="P79" i="31"/>
  <c r="P88" i="31" s="1"/>
  <c r="E79" i="31"/>
  <c r="AA11" i="31"/>
  <c r="AB11" i="31" s="1"/>
  <c r="B79" i="31" l="1"/>
  <c r="B13" i="31"/>
  <c r="E88" i="31"/>
  <c r="P90" i="31"/>
  <c r="B88" i="31" l="1"/>
  <c r="E90" i="31"/>
  <c r="B90" i="31" l="1"/>
  <c r="B19" i="31"/>
  <c r="B77" i="31"/>
  <c r="B12" i="31"/>
  <c r="B39" i="3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<sst xmlns="http://schemas.openxmlformats.org/spreadsheetml/2006/main" count="106" uniqueCount="105">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</sst>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76200</xdr:rowOff>
    </xdr:from>
    <xdr:to>
      <xdr:col>7</xdr:col>
      <xdr:colOff>618573</xdr:colOff>
      <xdr:row>6</xdr:row>
      <xdr:rowOff>40800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76200"/>
          <a:ext cx="1447248" cy="1260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B120"/>
  <sheetViews>
    <sheetView showGridLines="0" tabSelected="1" zoomScaleNormal="100" zoomScaleSheetLayoutView="100" workbookViewId="0">
      <selection activeCell="A100" sqref="A100:O12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2" width="13.85546875" customWidth="1"/>
    <col min="13" max="14" width="14.42578125" bestFit="1" customWidth="1"/>
    <col min="15" max="15" width="15.7109375" customWidth="1"/>
    <col min="16" max="16" width="8.7109375" hidden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s="7" customFormat="1" ht="18.75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8" s="7" customFormat="1" ht="18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1"/>
      <c r="Q2" s="22" t="s">
        <v>0</v>
      </c>
    </row>
    <row r="3" spans="1:28" s="7" customFormat="1" ht="18.7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21"/>
      <c r="Q3" s="15" t="s">
        <v>1</v>
      </c>
    </row>
    <row r="4" spans="1:28" s="7" customFormat="1" ht="18.7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1"/>
      <c r="Q4" s="15" t="s">
        <v>2</v>
      </c>
    </row>
    <row r="5" spans="1:28" s="7" customFormat="1" ht="18.7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1"/>
      <c r="Q5" s="15" t="s">
        <v>4</v>
      </c>
    </row>
    <row r="6" spans="1:28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</row>
    <row r="7" spans="1:28" s="7" customFormat="1" ht="18.75" customHeight="1" x14ac:dyDescent="0.25">
      <c r="A7" s="53" t="s">
        <v>95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21"/>
      <c r="Q7" s="15"/>
    </row>
    <row r="8" spans="1:28" s="7" customFormat="1" ht="15.7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28" s="7" customFormat="1" ht="15" customHeight="1" x14ac:dyDescent="0.25">
      <c r="A9" s="55" t="s">
        <v>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</row>
    <row r="10" spans="1:28" s="7" customFormat="1" ht="1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28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2" t="s">
        <v>101</v>
      </c>
      <c r="L11" s="42" t="s">
        <v>102</v>
      </c>
      <c r="M11" s="42" t="s">
        <v>103</v>
      </c>
      <c r="N11" s="42" t="s">
        <v>104</v>
      </c>
      <c r="O11" s="41" t="s">
        <v>8</v>
      </c>
      <c r="P11" s="20" t="s">
        <v>10</v>
      </c>
      <c r="AA11" s="16">
        <f>SUM(S12:AA12)</f>
        <v>11.029108875781253</v>
      </c>
      <c r="AB11" s="16">
        <f>+AA11+AB12</f>
        <v>13.989108875781252</v>
      </c>
    </row>
    <row r="12" spans="1:28" s="17" customFormat="1" x14ac:dyDescent="0.25">
      <c r="A12" s="1" t="s">
        <v>11</v>
      </c>
      <c r="B12" s="8">
        <f t="shared" ref="B12:B43" si="0">SUM(E12:P12)</f>
        <v>207475521.77999997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v>11188551.93</v>
      </c>
      <c r="L12" s="23">
        <v>9662135.2699999996</v>
      </c>
      <c r="M12" s="23">
        <v>11792479.609999999</v>
      </c>
      <c r="N12" s="23">
        <v>13698619</v>
      </c>
      <c r="O12" s="23">
        <f>SUM(E12:E12)+F12+G12+H12+I12+J12+K12+L12+M12+N12</f>
        <v>103737760.88999999</v>
      </c>
      <c r="P12" s="8">
        <f t="shared" ref="P12" si="1">P13+P19+P29+P39+P47+P55+P65+P70+P73</f>
        <v>0</v>
      </c>
      <c r="Q12" s="51"/>
      <c r="S12" s="6">
        <v>1</v>
      </c>
      <c r="T12" s="6">
        <v>1.05</v>
      </c>
      <c r="U12" s="6">
        <f>+T12*1.05</f>
        <v>1.1025</v>
      </c>
      <c r="V12" s="6">
        <f t="shared" ref="V12:Z12" si="2">+U12*1.05</f>
        <v>1.1576250000000001</v>
      </c>
      <c r="W12" s="6">
        <f t="shared" si="2"/>
        <v>1.2155062500000002</v>
      </c>
      <c r="X12" s="6">
        <f t="shared" si="2"/>
        <v>1.2762815625000004</v>
      </c>
      <c r="Y12" s="6">
        <f t="shared" si="2"/>
        <v>1.3400956406250004</v>
      </c>
      <c r="Z12" s="6">
        <f t="shared" si="2"/>
        <v>1.4071004226562505</v>
      </c>
      <c r="AA12" s="6">
        <v>1.48</v>
      </c>
      <c r="AB12" s="6">
        <f>+AA12*2</f>
        <v>2.96</v>
      </c>
    </row>
    <row r="13" spans="1:28" s="17" customFormat="1" ht="30" customHeight="1" x14ac:dyDescent="0.25">
      <c r="A13" s="2" t="s">
        <v>12</v>
      </c>
      <c r="B13" s="9">
        <f t="shared" si="0"/>
        <v>132733098.97999999</v>
      </c>
      <c r="C13" s="24">
        <v>85756229</v>
      </c>
      <c r="D13" s="45">
        <f t="shared" ref="D13:P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v>5781333.1200000001</v>
      </c>
      <c r="L13" s="24">
        <v>5682510.6200000001</v>
      </c>
      <c r="M13" s="24">
        <v>5710180.2199999997</v>
      </c>
      <c r="N13" s="24">
        <v>10494340.25</v>
      </c>
      <c r="O13" s="24">
        <f t="shared" ref="O13:O76" si="4">SUM(E13:E13)+F13+G13+H13+I13+J13+K13+L13+M13+N13</f>
        <v>66366549.489999995</v>
      </c>
      <c r="P13" s="9">
        <f t="shared" si="3"/>
        <v>0</v>
      </c>
      <c r="S13" s="18"/>
    </row>
    <row r="14" spans="1:28" s="7" customFormat="1" x14ac:dyDescent="0.25">
      <c r="A14" s="3" t="s">
        <v>13</v>
      </c>
      <c r="B14" s="11">
        <f t="shared" si="0"/>
        <v>98684202.939999998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v>4943100</v>
      </c>
      <c r="L14" s="26">
        <v>4918100</v>
      </c>
      <c r="M14" s="26">
        <v>4942100</v>
      </c>
      <c r="N14" s="26">
        <v>4942100</v>
      </c>
      <c r="O14" s="26">
        <f t="shared" si="4"/>
        <v>49342101.469999999</v>
      </c>
      <c r="P14" s="11">
        <v>0</v>
      </c>
    </row>
    <row r="15" spans="1:28" s="7" customFormat="1" x14ac:dyDescent="0.25">
      <c r="A15" s="3" t="s">
        <v>14</v>
      </c>
      <c r="B15" s="11">
        <f t="shared" si="0"/>
        <v>19277399.98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v>95000</v>
      </c>
      <c r="L15" s="26">
        <v>25000</v>
      </c>
      <c r="M15" s="26">
        <v>25000</v>
      </c>
      <c r="N15" s="26">
        <v>4823683.33</v>
      </c>
      <c r="O15" s="26">
        <f t="shared" si="4"/>
        <v>9638699.9900000002</v>
      </c>
      <c r="P15" s="11">
        <v>0</v>
      </c>
    </row>
    <row r="16" spans="1:28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f t="shared" si="4"/>
        <v>0</v>
      </c>
      <c r="P16" s="11">
        <v>0</v>
      </c>
    </row>
    <row r="17" spans="1:16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f t="shared" si="4"/>
        <v>0</v>
      </c>
      <c r="P17" s="11">
        <v>0</v>
      </c>
    </row>
    <row r="18" spans="1:16" s="7" customFormat="1" ht="30" x14ac:dyDescent="0.25">
      <c r="A18" s="3" t="s">
        <v>17</v>
      </c>
      <c r="B18" s="11">
        <f t="shared" si="0"/>
        <v>14803565.440000001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v>743233.12</v>
      </c>
      <c r="L18" s="26">
        <v>739410.62</v>
      </c>
      <c r="M18" s="26">
        <v>743080.22</v>
      </c>
      <c r="N18" s="26">
        <v>744591.61</v>
      </c>
      <c r="O18" s="26">
        <f t="shared" si="4"/>
        <v>7401782.7200000007</v>
      </c>
      <c r="P18" s="11">
        <v>0</v>
      </c>
    </row>
    <row r="19" spans="1:16" s="17" customFormat="1" x14ac:dyDescent="0.25">
      <c r="A19" s="2" t="s">
        <v>18</v>
      </c>
      <c r="B19" s="9">
        <f t="shared" si="0"/>
        <v>62132226.560000002</v>
      </c>
      <c r="C19" s="24">
        <v>57579589.090000004</v>
      </c>
      <c r="D19" s="45">
        <f t="shared" ref="D19:P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v>4738868.1100000003</v>
      </c>
      <c r="L19" s="24">
        <v>3549043.05</v>
      </c>
      <c r="M19" s="24">
        <v>3807299.66</v>
      </c>
      <c r="N19" s="24">
        <v>2303814.16</v>
      </c>
      <c r="O19" s="24">
        <f t="shared" si="4"/>
        <v>31066113.280000001</v>
      </c>
      <c r="P19" s="9">
        <f t="shared" si="5"/>
        <v>0</v>
      </c>
    </row>
    <row r="20" spans="1:16" s="7" customFormat="1" x14ac:dyDescent="0.25">
      <c r="A20" s="3" t="s">
        <v>19</v>
      </c>
      <c r="B20" s="11">
        <f t="shared" si="0"/>
        <v>5551822.2599999998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v>280273.89</v>
      </c>
      <c r="L20" s="26">
        <v>282703.93</v>
      </c>
      <c r="M20" s="26">
        <v>288507.21000000002</v>
      </c>
      <c r="N20" s="26">
        <v>287412.46999999997</v>
      </c>
      <c r="O20" s="26">
        <f t="shared" si="4"/>
        <v>2775911.13</v>
      </c>
      <c r="P20" s="11">
        <v>0</v>
      </c>
    </row>
    <row r="21" spans="1:16" s="7" customFormat="1" ht="27" customHeight="1" x14ac:dyDescent="0.25">
      <c r="A21" s="3" t="s">
        <v>20</v>
      </c>
      <c r="B21" s="11">
        <f t="shared" si="0"/>
        <v>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f t="shared" si="4"/>
        <v>0</v>
      </c>
      <c r="P21" s="11">
        <v>0</v>
      </c>
    </row>
    <row r="22" spans="1:16" s="7" customFormat="1" x14ac:dyDescent="0.25">
      <c r="A22" s="3" t="s">
        <v>21</v>
      </c>
      <c r="B22" s="11">
        <f t="shared" si="0"/>
        <v>4431608.5600000005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v>274502.11</v>
      </c>
      <c r="L22" s="26">
        <v>4964.2</v>
      </c>
      <c r="M22" s="26">
        <v>666951.86</v>
      </c>
      <c r="N22" s="26">
        <v>65273.2</v>
      </c>
      <c r="O22" s="26">
        <f t="shared" si="4"/>
        <v>2215804.2800000003</v>
      </c>
      <c r="P22" s="11">
        <v>0</v>
      </c>
    </row>
    <row r="23" spans="1:16" s="7" customFormat="1" ht="18" customHeight="1" x14ac:dyDescent="0.25">
      <c r="A23" s="3" t="s">
        <v>22</v>
      </c>
      <c r="B23" s="11">
        <f t="shared" si="0"/>
        <v>1731805.8000000003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v>406759.64</v>
      </c>
      <c r="L23" s="26">
        <v>234032.81</v>
      </c>
      <c r="M23" s="26">
        <v>30000</v>
      </c>
      <c r="N23" s="26">
        <v>3009</v>
      </c>
      <c r="O23" s="26">
        <f t="shared" si="4"/>
        <v>865902.90000000014</v>
      </c>
      <c r="P23" s="11">
        <v>0</v>
      </c>
    </row>
    <row r="24" spans="1:16" s="7" customFormat="1" x14ac:dyDescent="0.25">
      <c r="A24" s="3" t="s">
        <v>23</v>
      </c>
      <c r="B24" s="11">
        <f t="shared" si="0"/>
        <v>26047009.759999998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v>2637923.04</v>
      </c>
      <c r="L24" s="26">
        <v>1318961.52</v>
      </c>
      <c r="M24" s="26">
        <v>1318961.52</v>
      </c>
      <c r="N24" s="26">
        <v>0</v>
      </c>
      <c r="O24" s="26">
        <f t="shared" si="4"/>
        <v>13023504.879999999</v>
      </c>
      <c r="P24" s="11">
        <v>0</v>
      </c>
    </row>
    <row r="25" spans="1:16" s="7" customFormat="1" x14ac:dyDescent="0.25">
      <c r="A25" s="3" t="s">
        <v>24</v>
      </c>
      <c r="B25" s="11">
        <f t="shared" si="0"/>
        <v>9122720.620000001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v>383505.5</v>
      </c>
      <c r="L25" s="26">
        <v>381433</v>
      </c>
      <c r="M25" s="26">
        <v>505499.93</v>
      </c>
      <c r="N25" s="26">
        <v>371410.06</v>
      </c>
      <c r="O25" s="26">
        <f t="shared" si="4"/>
        <v>4561360.3100000005</v>
      </c>
      <c r="P25" s="11">
        <v>0</v>
      </c>
    </row>
    <row r="26" spans="1:16" s="7" customFormat="1" ht="45" x14ac:dyDescent="0.25">
      <c r="A26" s="3" t="s">
        <v>25</v>
      </c>
      <c r="B26" s="11">
        <f t="shared" si="0"/>
        <v>455336.38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v>0</v>
      </c>
      <c r="L26" s="26">
        <v>8201</v>
      </c>
      <c r="M26" s="26">
        <v>36108</v>
      </c>
      <c r="N26" s="26">
        <v>0</v>
      </c>
      <c r="O26" s="26">
        <f t="shared" si="4"/>
        <v>227668.19</v>
      </c>
      <c r="P26" s="11">
        <v>0</v>
      </c>
    </row>
    <row r="27" spans="1:16" s="7" customFormat="1" ht="30" x14ac:dyDescent="0.25">
      <c r="A27" s="3" t="s">
        <v>26</v>
      </c>
      <c r="B27" s="11">
        <f t="shared" si="0"/>
        <v>6228752.2800000003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v>283200</v>
      </c>
      <c r="L27" s="26">
        <v>406392</v>
      </c>
      <c r="M27" s="26">
        <v>481244.14</v>
      </c>
      <c r="N27" s="26">
        <v>1200760</v>
      </c>
      <c r="O27" s="26">
        <f t="shared" si="4"/>
        <v>3114376.14</v>
      </c>
      <c r="P27" s="11">
        <v>0</v>
      </c>
    </row>
    <row r="28" spans="1:16" s="7" customFormat="1" ht="30" x14ac:dyDescent="0.25">
      <c r="A28" s="3" t="s">
        <v>27</v>
      </c>
      <c r="B28" s="11">
        <f t="shared" si="0"/>
        <v>8563605.1799999997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v>472703.93</v>
      </c>
      <c r="L28" s="26">
        <v>912354.59</v>
      </c>
      <c r="M28" s="26">
        <v>480244.14</v>
      </c>
      <c r="N28" s="26">
        <v>375949.43</v>
      </c>
      <c r="O28" s="26">
        <f t="shared" si="4"/>
        <v>4281802.59</v>
      </c>
      <c r="P28" s="11">
        <v>0</v>
      </c>
    </row>
    <row r="29" spans="1:16" s="17" customFormat="1" x14ac:dyDescent="0.25">
      <c r="A29" s="2" t="s">
        <v>28</v>
      </c>
      <c r="B29" s="9">
        <f t="shared" si="0"/>
        <v>8483150.0999999996</v>
      </c>
      <c r="C29" s="24">
        <v>8432555.9100000001</v>
      </c>
      <c r="D29" s="45">
        <f t="shared" ref="D29:P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v>472008.5</v>
      </c>
      <c r="L29" s="24">
        <v>430581.6</v>
      </c>
      <c r="M29" s="24">
        <v>420000</v>
      </c>
      <c r="N29" s="24">
        <v>900464.59</v>
      </c>
      <c r="O29" s="24">
        <f t="shared" si="4"/>
        <v>4241575.05</v>
      </c>
      <c r="P29" s="9">
        <f t="shared" si="6"/>
        <v>0</v>
      </c>
    </row>
    <row r="30" spans="1:16" s="7" customFormat="1" ht="30" x14ac:dyDescent="0.25">
      <c r="A30" s="3" t="s">
        <v>29</v>
      </c>
      <c r="B30" s="11">
        <f t="shared" si="0"/>
        <v>152951.84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v>8024</v>
      </c>
      <c r="L30" s="26">
        <v>0</v>
      </c>
      <c r="M30" s="26">
        <v>0</v>
      </c>
      <c r="N30" s="26">
        <v>0</v>
      </c>
      <c r="O30" s="26">
        <f t="shared" si="4"/>
        <v>76475.92</v>
      </c>
      <c r="P30" s="11">
        <v>0</v>
      </c>
    </row>
    <row r="31" spans="1:16" s="7" customFormat="1" x14ac:dyDescent="0.25">
      <c r="A31" s="3" t="s">
        <v>30</v>
      </c>
      <c r="B31" s="11">
        <f t="shared" si="0"/>
        <v>145081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v>43984.5</v>
      </c>
      <c r="L31" s="26">
        <v>0</v>
      </c>
      <c r="M31" s="26">
        <v>0</v>
      </c>
      <c r="N31" s="26">
        <v>0</v>
      </c>
      <c r="O31" s="26">
        <f t="shared" si="4"/>
        <v>72540.5</v>
      </c>
      <c r="P31" s="11">
        <v>0</v>
      </c>
    </row>
    <row r="32" spans="1:16" s="7" customFormat="1" ht="30" x14ac:dyDescent="0.25">
      <c r="A32" s="3" t="s">
        <v>31</v>
      </c>
      <c r="B32" s="11">
        <f t="shared" si="0"/>
        <v>313556.92000000004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v>0</v>
      </c>
      <c r="L32" s="26">
        <v>6372</v>
      </c>
      <c r="M32" s="26">
        <v>0</v>
      </c>
      <c r="N32" s="26">
        <v>106436</v>
      </c>
      <c r="O32" s="26">
        <f t="shared" si="4"/>
        <v>156778.46000000002</v>
      </c>
      <c r="P32" s="11">
        <v>0</v>
      </c>
    </row>
    <row r="33" spans="1:16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f t="shared" si="4"/>
        <v>0</v>
      </c>
      <c r="P33" s="11">
        <v>0</v>
      </c>
    </row>
    <row r="34" spans="1:16" s="7" customFormat="1" ht="24" customHeight="1" x14ac:dyDescent="0.25">
      <c r="A34" s="3" t="s">
        <v>33</v>
      </c>
      <c r="B34" s="11">
        <f t="shared" si="0"/>
        <v>59999.98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f t="shared" si="4"/>
        <v>29999.99</v>
      </c>
      <c r="P34" s="11">
        <v>0</v>
      </c>
    </row>
    <row r="35" spans="1:16" s="7" customFormat="1" ht="27.75" customHeight="1" x14ac:dyDescent="0.25">
      <c r="A35" s="3" t="s">
        <v>34</v>
      </c>
      <c r="B35" s="11">
        <f t="shared" si="0"/>
        <v>6720000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v>420000</v>
      </c>
      <c r="K35" s="26">
        <v>420000</v>
      </c>
      <c r="L35" s="26">
        <v>420000</v>
      </c>
      <c r="M35" s="26">
        <v>420000</v>
      </c>
      <c r="N35" s="26">
        <v>420000</v>
      </c>
      <c r="O35" s="26">
        <f t="shared" si="4"/>
        <v>3360000</v>
      </c>
      <c r="P35" s="11">
        <v>0</v>
      </c>
    </row>
    <row r="36" spans="1:16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f t="shared" si="4"/>
        <v>0</v>
      </c>
      <c r="P36" s="11">
        <v>0</v>
      </c>
    </row>
    <row r="37" spans="1:16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f t="shared" si="4"/>
        <v>0</v>
      </c>
      <c r="P37" s="11">
        <v>0</v>
      </c>
    </row>
    <row r="38" spans="1:16" s="7" customFormat="1" x14ac:dyDescent="0.25">
      <c r="A38" s="3" t="s">
        <v>37</v>
      </c>
      <c r="B38" s="11">
        <f t="shared" si="0"/>
        <v>1091560.3600000001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v>0</v>
      </c>
      <c r="L38" s="26">
        <v>4209.6000000000004</v>
      </c>
      <c r="M38" s="26">
        <v>0</v>
      </c>
      <c r="N38" s="26">
        <v>374028.59</v>
      </c>
      <c r="O38" s="26">
        <f t="shared" si="4"/>
        <v>545780.18000000005</v>
      </c>
      <c r="P38" s="11">
        <v>0</v>
      </c>
    </row>
    <row r="39" spans="1:16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:K39" si="10">SUM(J40:J46)</f>
        <v>0</v>
      </c>
      <c r="K39" s="24">
        <f t="shared" si="10"/>
        <v>0</v>
      </c>
      <c r="L39" s="24">
        <f t="shared" ref="L39:M39" si="11">SUM(L40:L46)</f>
        <v>0</v>
      </c>
      <c r="M39" s="24">
        <f t="shared" si="11"/>
        <v>0</v>
      </c>
      <c r="N39" s="24">
        <f t="shared" ref="N39" si="12">SUM(N40:N46)</f>
        <v>0</v>
      </c>
      <c r="O39" s="24">
        <f t="shared" si="4"/>
        <v>0</v>
      </c>
      <c r="P39" s="9">
        <f t="shared" ref="P39" si="13">SUM(P40:P46)</f>
        <v>0</v>
      </c>
    </row>
    <row r="40" spans="1:16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f t="shared" si="4"/>
        <v>0</v>
      </c>
      <c r="P40" s="11">
        <v>0</v>
      </c>
    </row>
    <row r="41" spans="1:16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f t="shared" si="4"/>
        <v>0</v>
      </c>
      <c r="P41" s="11">
        <v>0</v>
      </c>
    </row>
    <row r="42" spans="1:16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f t="shared" si="4"/>
        <v>0</v>
      </c>
      <c r="P42" s="11">
        <v>0</v>
      </c>
    </row>
    <row r="43" spans="1:16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f t="shared" si="4"/>
        <v>0</v>
      </c>
      <c r="P43" s="11">
        <v>0</v>
      </c>
    </row>
    <row r="44" spans="1:16" s="7" customFormat="1" ht="30" x14ac:dyDescent="0.25">
      <c r="A44" s="3" t="s">
        <v>43</v>
      </c>
      <c r="B44" s="11">
        <f t="shared" ref="B44:B77" si="14">SUM(E44:P44)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f t="shared" si="4"/>
        <v>0</v>
      </c>
      <c r="P44" s="11">
        <v>0</v>
      </c>
    </row>
    <row r="45" spans="1:16" s="7" customFormat="1" ht="30" x14ac:dyDescent="0.25">
      <c r="A45" s="3" t="s">
        <v>44</v>
      </c>
      <c r="B45" s="11">
        <f t="shared" si="14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f t="shared" si="4"/>
        <v>0</v>
      </c>
      <c r="P45" s="11">
        <v>0</v>
      </c>
    </row>
    <row r="46" spans="1:16" s="7" customFormat="1" ht="30" x14ac:dyDescent="0.25">
      <c r="A46" s="3" t="s">
        <v>45</v>
      </c>
      <c r="B46" s="11">
        <f t="shared" si="14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f t="shared" si="4"/>
        <v>0</v>
      </c>
      <c r="P46" s="11">
        <v>0</v>
      </c>
    </row>
    <row r="47" spans="1:16" s="17" customFormat="1" x14ac:dyDescent="0.25">
      <c r="A47" s="2" t="s">
        <v>46</v>
      </c>
      <c r="B47" s="9">
        <f t="shared" si="14"/>
        <v>0</v>
      </c>
      <c r="C47" s="24">
        <f t="shared" ref="C47:E47" si="15">SUM(C48:C54)</f>
        <v>0</v>
      </c>
      <c r="D47" s="45">
        <f t="shared" si="15"/>
        <v>0</v>
      </c>
      <c r="E47" s="24">
        <f t="shared" si="15"/>
        <v>0</v>
      </c>
      <c r="F47" s="24">
        <f t="shared" ref="F47:G47" si="16">SUM(F48:F54)</f>
        <v>0</v>
      </c>
      <c r="G47" s="24">
        <f t="shared" si="16"/>
        <v>0</v>
      </c>
      <c r="H47" s="24">
        <f t="shared" ref="H47:I47" si="17">SUM(H48:H54)</f>
        <v>0</v>
      </c>
      <c r="I47" s="24">
        <f t="shared" si="17"/>
        <v>0</v>
      </c>
      <c r="J47" s="24">
        <f t="shared" ref="J47:K47" si="18">SUM(J48:J54)</f>
        <v>0</v>
      </c>
      <c r="K47" s="24">
        <f t="shared" si="18"/>
        <v>0</v>
      </c>
      <c r="L47" s="24">
        <f t="shared" ref="L47:M47" si="19">SUM(L48:L54)</f>
        <v>0</v>
      </c>
      <c r="M47" s="24">
        <f t="shared" si="19"/>
        <v>0</v>
      </c>
      <c r="N47" s="24">
        <f t="shared" ref="N47" si="20">SUM(N48:N54)</f>
        <v>0</v>
      </c>
      <c r="O47" s="24">
        <f t="shared" si="4"/>
        <v>0</v>
      </c>
      <c r="P47" s="9">
        <f t="shared" ref="P47" si="21">SUM(P48:P54)</f>
        <v>0</v>
      </c>
    </row>
    <row r="48" spans="1:16" s="7" customFormat="1" ht="30" x14ac:dyDescent="0.25">
      <c r="A48" s="3" t="s">
        <v>47</v>
      </c>
      <c r="B48" s="11">
        <f t="shared" si="14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f t="shared" si="4"/>
        <v>0</v>
      </c>
      <c r="P48" s="11">
        <v>0</v>
      </c>
    </row>
    <row r="49" spans="1:16" s="7" customFormat="1" ht="30" x14ac:dyDescent="0.25">
      <c r="A49" s="3" t="s">
        <v>48</v>
      </c>
      <c r="B49" s="11">
        <f t="shared" si="14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f t="shared" si="4"/>
        <v>0</v>
      </c>
      <c r="P49" s="11">
        <v>0</v>
      </c>
    </row>
    <row r="50" spans="1:16" s="7" customFormat="1" ht="30" x14ac:dyDescent="0.25">
      <c r="A50" s="3" t="s">
        <v>49</v>
      </c>
      <c r="B50" s="11">
        <f t="shared" si="14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f t="shared" si="4"/>
        <v>0</v>
      </c>
      <c r="P50" s="11">
        <v>0</v>
      </c>
    </row>
    <row r="51" spans="1:16" s="7" customFormat="1" ht="30" x14ac:dyDescent="0.25">
      <c r="A51" s="3" t="s">
        <v>50</v>
      </c>
      <c r="B51" s="11">
        <f t="shared" si="14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f t="shared" si="4"/>
        <v>0</v>
      </c>
      <c r="P51" s="11">
        <v>0</v>
      </c>
    </row>
    <row r="52" spans="1:16" s="7" customFormat="1" ht="30" x14ac:dyDescent="0.25">
      <c r="A52" s="3" t="s">
        <v>51</v>
      </c>
      <c r="B52" s="11">
        <f t="shared" si="14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f t="shared" si="4"/>
        <v>0</v>
      </c>
      <c r="P52" s="11">
        <v>0</v>
      </c>
    </row>
    <row r="53" spans="1:16" s="7" customFormat="1" ht="30" x14ac:dyDescent="0.25">
      <c r="A53" s="3" t="s">
        <v>52</v>
      </c>
      <c r="B53" s="11">
        <f t="shared" si="14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f t="shared" si="4"/>
        <v>0</v>
      </c>
      <c r="P53" s="11">
        <v>0</v>
      </c>
    </row>
    <row r="54" spans="1:16" s="7" customFormat="1" ht="30" x14ac:dyDescent="0.25">
      <c r="A54" s="3" t="s">
        <v>53</v>
      </c>
      <c r="B54" s="11">
        <f t="shared" si="14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f t="shared" si="4"/>
        <v>0</v>
      </c>
      <c r="P54" s="11">
        <v>0</v>
      </c>
    </row>
    <row r="55" spans="1:16" s="17" customFormat="1" ht="30" x14ac:dyDescent="0.25">
      <c r="A55" s="2" t="s">
        <v>54</v>
      </c>
      <c r="B55" s="9">
        <f t="shared" si="14"/>
        <v>4127046.14</v>
      </c>
      <c r="C55" s="24">
        <v>3610120</v>
      </c>
      <c r="D55" s="45">
        <f t="shared" ref="D55:P55" si="22">SUM(D56:D64)</f>
        <v>0</v>
      </c>
      <c r="E55" s="24">
        <f t="shared" si="22"/>
        <v>0</v>
      </c>
      <c r="F55" s="24">
        <f t="shared" ref="F55:G55" si="23">SUM(F56:F64)</f>
        <v>0</v>
      </c>
      <c r="G55" s="24">
        <f t="shared" si="23"/>
        <v>0</v>
      </c>
      <c r="H55" s="24">
        <f t="shared" ref="H55:I55" si="24">SUM(H56:H64)</f>
        <v>0</v>
      </c>
      <c r="I55" s="24">
        <f t="shared" si="24"/>
        <v>0</v>
      </c>
      <c r="J55" s="24">
        <v>12181.14</v>
      </c>
      <c r="K55" s="24">
        <v>196342.2</v>
      </c>
      <c r="L55" s="24">
        <v>0</v>
      </c>
      <c r="M55" s="24">
        <v>1854999.73</v>
      </c>
      <c r="N55" s="24">
        <v>0</v>
      </c>
      <c r="O55" s="24">
        <f t="shared" si="4"/>
        <v>2063523.07</v>
      </c>
      <c r="P55" s="9">
        <f t="shared" si="22"/>
        <v>0</v>
      </c>
    </row>
    <row r="56" spans="1:16" s="7" customFormat="1" x14ac:dyDescent="0.25">
      <c r="A56" s="3" t="s">
        <v>55</v>
      </c>
      <c r="B56" s="11">
        <f t="shared" si="14"/>
        <v>417046.68000000005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v>196342.2</v>
      </c>
      <c r="L56" s="26">
        <v>0</v>
      </c>
      <c r="M56" s="26">
        <v>0</v>
      </c>
      <c r="N56" s="26">
        <v>0</v>
      </c>
      <c r="O56" s="26">
        <f t="shared" si="4"/>
        <v>208523.34000000003</v>
      </c>
      <c r="P56" s="11">
        <v>0</v>
      </c>
    </row>
    <row r="57" spans="1:16" s="7" customFormat="1" ht="30" x14ac:dyDescent="0.25">
      <c r="A57" s="3" t="s">
        <v>56</v>
      </c>
      <c r="B57" s="11">
        <f t="shared" si="14"/>
        <v>0</v>
      </c>
      <c r="C57" s="26">
        <v>275400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f t="shared" si="4"/>
        <v>0</v>
      </c>
      <c r="P57" s="11">
        <v>0</v>
      </c>
    </row>
    <row r="58" spans="1:16" s="7" customFormat="1" ht="30" x14ac:dyDescent="0.25">
      <c r="A58" s="3" t="s">
        <v>57</v>
      </c>
      <c r="B58" s="11">
        <f t="shared" si="14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f t="shared" si="4"/>
        <v>0</v>
      </c>
      <c r="P58" s="11">
        <v>0</v>
      </c>
    </row>
    <row r="59" spans="1:16" s="7" customFormat="1" ht="30" x14ac:dyDescent="0.25">
      <c r="A59" s="3" t="s">
        <v>58</v>
      </c>
      <c r="B59" s="11">
        <f t="shared" si="14"/>
        <v>3709999.46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4">
        <v>1854999.73</v>
      </c>
      <c r="N59" s="24">
        <v>0</v>
      </c>
      <c r="O59" s="26">
        <f t="shared" si="4"/>
        <v>1854999.73</v>
      </c>
      <c r="P59" s="11">
        <v>0</v>
      </c>
    </row>
    <row r="60" spans="1:16" s="7" customFormat="1" ht="30" x14ac:dyDescent="0.25">
      <c r="A60" s="3" t="s">
        <v>59</v>
      </c>
      <c r="B60" s="11">
        <f t="shared" si="14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f t="shared" si="4"/>
        <v>0</v>
      </c>
      <c r="P60" s="11">
        <v>0</v>
      </c>
    </row>
    <row r="61" spans="1:16" s="7" customFormat="1" x14ac:dyDescent="0.25">
      <c r="A61" s="3" t="s">
        <v>60</v>
      </c>
      <c r="B61" s="11">
        <f t="shared" si="14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f t="shared" si="4"/>
        <v>0</v>
      </c>
      <c r="P61" s="11">
        <v>0</v>
      </c>
    </row>
    <row r="62" spans="1:16" s="7" customFormat="1" x14ac:dyDescent="0.25">
      <c r="A62" s="3" t="s">
        <v>61</v>
      </c>
      <c r="B62" s="11">
        <f t="shared" si="14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f t="shared" si="4"/>
        <v>0</v>
      </c>
      <c r="P62" s="11">
        <v>0</v>
      </c>
    </row>
    <row r="63" spans="1:16" s="7" customFormat="1" x14ac:dyDescent="0.25">
      <c r="A63" s="3" t="s">
        <v>62</v>
      </c>
      <c r="B63" s="11">
        <f t="shared" si="14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f t="shared" si="4"/>
        <v>0</v>
      </c>
      <c r="P63" s="11">
        <v>0</v>
      </c>
    </row>
    <row r="64" spans="1:16" s="7" customFormat="1" ht="30" x14ac:dyDescent="0.25">
      <c r="A64" s="3" t="s">
        <v>63</v>
      </c>
      <c r="B64" s="11">
        <f t="shared" si="14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f t="shared" si="4"/>
        <v>0</v>
      </c>
      <c r="P64" s="11">
        <v>0</v>
      </c>
    </row>
    <row r="65" spans="1:16" s="17" customFormat="1" x14ac:dyDescent="0.25">
      <c r="A65" s="2" t="s">
        <v>64</v>
      </c>
      <c r="B65" s="9">
        <f t="shared" si="14"/>
        <v>0</v>
      </c>
      <c r="C65" s="24">
        <f t="shared" ref="C65:E65" si="25">SUM(C66:C69)</f>
        <v>0</v>
      </c>
      <c r="D65" s="45">
        <f t="shared" si="25"/>
        <v>0</v>
      </c>
      <c r="E65" s="24">
        <f t="shared" si="25"/>
        <v>0</v>
      </c>
      <c r="F65" s="24">
        <f t="shared" ref="F65:G65" si="26">SUM(F66:F69)</f>
        <v>0</v>
      </c>
      <c r="G65" s="24">
        <f t="shared" si="26"/>
        <v>0</v>
      </c>
      <c r="H65" s="24">
        <f t="shared" ref="H65:I65" si="27">SUM(H66:H69)</f>
        <v>0</v>
      </c>
      <c r="I65" s="24">
        <f t="shared" si="27"/>
        <v>0</v>
      </c>
      <c r="J65" s="24">
        <f t="shared" ref="J65:K65" si="28">SUM(J66:J69)</f>
        <v>0</v>
      </c>
      <c r="K65" s="24">
        <f t="shared" si="28"/>
        <v>0</v>
      </c>
      <c r="L65" s="24">
        <f t="shared" ref="L65:M65" si="29">SUM(L66:L69)</f>
        <v>0</v>
      </c>
      <c r="M65" s="24">
        <f t="shared" si="29"/>
        <v>0</v>
      </c>
      <c r="N65" s="24">
        <f t="shared" ref="N65" si="30">SUM(N66:N69)</f>
        <v>0</v>
      </c>
      <c r="O65" s="24">
        <f t="shared" si="4"/>
        <v>0</v>
      </c>
      <c r="P65" s="9">
        <f t="shared" ref="P65" si="31">SUM(P66:P69)</f>
        <v>0</v>
      </c>
    </row>
    <row r="66" spans="1:16" s="7" customFormat="1" x14ac:dyDescent="0.25">
      <c r="A66" s="3" t="s">
        <v>65</v>
      </c>
      <c r="B66" s="11">
        <f t="shared" si="14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f t="shared" si="4"/>
        <v>0</v>
      </c>
      <c r="P66" s="11">
        <v>0</v>
      </c>
    </row>
    <row r="67" spans="1:16" s="7" customFormat="1" x14ac:dyDescent="0.25">
      <c r="A67" s="3" t="s">
        <v>66</v>
      </c>
      <c r="B67" s="11">
        <f t="shared" si="14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f t="shared" si="4"/>
        <v>0</v>
      </c>
      <c r="P67" s="11">
        <v>0</v>
      </c>
    </row>
    <row r="68" spans="1:16" s="7" customFormat="1" ht="28.5" customHeight="1" x14ac:dyDescent="0.25">
      <c r="A68" s="3" t="s">
        <v>67</v>
      </c>
      <c r="B68" s="11">
        <f t="shared" si="14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f t="shared" si="4"/>
        <v>0</v>
      </c>
      <c r="P68" s="11">
        <v>0</v>
      </c>
    </row>
    <row r="69" spans="1:16" s="7" customFormat="1" ht="37.5" customHeight="1" x14ac:dyDescent="0.25">
      <c r="A69" s="3" t="s">
        <v>68</v>
      </c>
      <c r="B69" s="11">
        <f t="shared" si="14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f t="shared" si="4"/>
        <v>0</v>
      </c>
      <c r="P69" s="11">
        <v>0</v>
      </c>
    </row>
    <row r="70" spans="1:16" s="17" customFormat="1" ht="30" x14ac:dyDescent="0.25">
      <c r="A70" s="2" t="s">
        <v>69</v>
      </c>
      <c r="B70" s="9">
        <f t="shared" si="14"/>
        <v>0</v>
      </c>
      <c r="C70" s="24">
        <f t="shared" ref="C70:E70" si="32">SUM(C71:C72)</f>
        <v>0</v>
      </c>
      <c r="D70" s="45">
        <f t="shared" si="32"/>
        <v>0</v>
      </c>
      <c r="E70" s="24">
        <f t="shared" si="32"/>
        <v>0</v>
      </c>
      <c r="F70" s="24">
        <f t="shared" ref="F70:G70" si="33">SUM(F71:F72)</f>
        <v>0</v>
      </c>
      <c r="G70" s="24">
        <f t="shared" si="33"/>
        <v>0</v>
      </c>
      <c r="H70" s="24">
        <f t="shared" ref="H70:I70" si="34">SUM(H71:H72)</f>
        <v>0</v>
      </c>
      <c r="I70" s="24">
        <f t="shared" si="34"/>
        <v>0</v>
      </c>
      <c r="J70" s="24">
        <f t="shared" ref="J70:K70" si="35">SUM(J71:J72)</f>
        <v>0</v>
      </c>
      <c r="K70" s="24">
        <f t="shared" si="35"/>
        <v>0</v>
      </c>
      <c r="L70" s="24">
        <f t="shared" ref="L70:M70" si="36">SUM(L71:L72)</f>
        <v>0</v>
      </c>
      <c r="M70" s="24">
        <f t="shared" si="36"/>
        <v>0</v>
      </c>
      <c r="N70" s="24">
        <f t="shared" ref="N70" si="37">SUM(N71:N72)</f>
        <v>0</v>
      </c>
      <c r="O70" s="24">
        <f t="shared" si="4"/>
        <v>0</v>
      </c>
      <c r="P70" s="9">
        <f t="shared" ref="P70" si="38">SUM(P71:P72)</f>
        <v>0</v>
      </c>
    </row>
    <row r="71" spans="1:16" s="7" customFormat="1" x14ac:dyDescent="0.25">
      <c r="A71" s="3" t="s">
        <v>70</v>
      </c>
      <c r="B71" s="11">
        <f t="shared" si="14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f t="shared" si="4"/>
        <v>0</v>
      </c>
      <c r="P71" s="11">
        <v>0</v>
      </c>
    </row>
    <row r="72" spans="1:16" s="7" customFormat="1" ht="30" x14ac:dyDescent="0.25">
      <c r="A72" s="3" t="s">
        <v>71</v>
      </c>
      <c r="B72" s="11">
        <f t="shared" si="14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f t="shared" si="4"/>
        <v>0</v>
      </c>
      <c r="P72" s="11">
        <v>0</v>
      </c>
    </row>
    <row r="73" spans="1:16" s="17" customFormat="1" x14ac:dyDescent="0.25">
      <c r="A73" s="2" t="s">
        <v>72</v>
      </c>
      <c r="B73" s="9">
        <f t="shared" si="14"/>
        <v>0</v>
      </c>
      <c r="C73" s="24">
        <f t="shared" ref="C73:E73" si="39">SUM(C74:C76)</f>
        <v>0</v>
      </c>
      <c r="D73" s="45">
        <f t="shared" si="39"/>
        <v>0</v>
      </c>
      <c r="E73" s="24">
        <f t="shared" si="39"/>
        <v>0</v>
      </c>
      <c r="F73" s="24">
        <f t="shared" ref="F73:G73" si="40">SUM(F74:F76)</f>
        <v>0</v>
      </c>
      <c r="G73" s="24">
        <f t="shared" si="40"/>
        <v>0</v>
      </c>
      <c r="H73" s="24">
        <f t="shared" ref="H73:I73" si="41">SUM(H74:H76)</f>
        <v>0</v>
      </c>
      <c r="I73" s="24">
        <f t="shared" si="41"/>
        <v>0</v>
      </c>
      <c r="J73" s="24">
        <f t="shared" ref="J73:K73" si="42">SUM(J74:J76)</f>
        <v>0</v>
      </c>
      <c r="K73" s="24">
        <f t="shared" si="42"/>
        <v>0</v>
      </c>
      <c r="L73" s="24">
        <f t="shared" ref="L73:M73" si="43">SUM(L74:L76)</f>
        <v>0</v>
      </c>
      <c r="M73" s="24">
        <f t="shared" si="43"/>
        <v>0</v>
      </c>
      <c r="N73" s="24">
        <f t="shared" ref="N73" si="44">SUM(N74:N76)</f>
        <v>0</v>
      </c>
      <c r="O73" s="24">
        <f t="shared" si="4"/>
        <v>0</v>
      </c>
      <c r="P73" s="9">
        <f t="shared" ref="P73" si="45">SUM(P74:P76)</f>
        <v>0</v>
      </c>
    </row>
    <row r="74" spans="1:16" s="7" customFormat="1" ht="30" x14ac:dyDescent="0.25">
      <c r="A74" s="3" t="s">
        <v>73</v>
      </c>
      <c r="B74" s="11">
        <f t="shared" si="14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f t="shared" si="4"/>
        <v>0</v>
      </c>
      <c r="P74" s="11">
        <v>0</v>
      </c>
    </row>
    <row r="75" spans="1:16" s="7" customFormat="1" ht="30" x14ac:dyDescent="0.25">
      <c r="A75" s="3" t="s">
        <v>74</v>
      </c>
      <c r="B75" s="11">
        <f t="shared" si="14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f t="shared" si="4"/>
        <v>0</v>
      </c>
      <c r="P75" s="11">
        <v>0</v>
      </c>
    </row>
    <row r="76" spans="1:16" s="7" customFormat="1" ht="30" x14ac:dyDescent="0.25">
      <c r="A76" s="3" t="s">
        <v>75</v>
      </c>
      <c r="B76" s="11">
        <f t="shared" si="14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f t="shared" si="4"/>
        <v>0</v>
      </c>
      <c r="P76" s="11">
        <v>0</v>
      </c>
    </row>
    <row r="77" spans="1:16" s="7" customFormat="1" x14ac:dyDescent="0.25">
      <c r="A77" s="4" t="s">
        <v>76</v>
      </c>
      <c r="B77" s="12">
        <f t="shared" si="14"/>
        <v>207475521.77999997</v>
      </c>
      <c r="C77" s="27">
        <f>C12</f>
        <v>155378494</v>
      </c>
      <c r="D77" s="48">
        <f t="shared" ref="D77" si="46">D12</f>
        <v>0</v>
      </c>
      <c r="E77" s="27">
        <f t="shared" ref="E77:J77" si="47">E12</f>
        <v>6383090.5</v>
      </c>
      <c r="F77" s="27">
        <f t="shared" si="47"/>
        <v>8128288.9800000004</v>
      </c>
      <c r="G77" s="27">
        <f t="shared" si="47"/>
        <v>7785551.8700000001</v>
      </c>
      <c r="H77" s="27">
        <f t="shared" si="47"/>
        <v>7877463.2400000002</v>
      </c>
      <c r="I77" s="27">
        <f t="shared" si="47"/>
        <v>11923717.41</v>
      </c>
      <c r="J77" s="27">
        <f t="shared" si="47"/>
        <v>15297863.08</v>
      </c>
      <c r="K77" s="27">
        <f t="shared" ref="K77:L77" si="48">K12</f>
        <v>11188551.93</v>
      </c>
      <c r="L77" s="27">
        <f t="shared" si="48"/>
        <v>9662135.2699999996</v>
      </c>
      <c r="M77" s="27">
        <f t="shared" ref="M77:N77" si="49">M12</f>
        <v>11792479.609999999</v>
      </c>
      <c r="N77" s="27">
        <f t="shared" si="49"/>
        <v>13698619</v>
      </c>
      <c r="O77" s="27">
        <f t="shared" ref="O77:O90" si="50">SUM(E77:E77)+F77+G77+H77+I77+J77+K77+L77+M77+N77</f>
        <v>103737760.88999999</v>
      </c>
      <c r="P77" s="12">
        <f t="shared" ref="P77" si="51">P12</f>
        <v>0</v>
      </c>
    </row>
    <row r="78" spans="1:16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f t="shared" si="50"/>
        <v>0</v>
      </c>
      <c r="P78" s="10"/>
    </row>
    <row r="79" spans="1:16" s="7" customFormat="1" x14ac:dyDescent="0.25">
      <c r="A79" s="1" t="s">
        <v>77</v>
      </c>
      <c r="B79" s="8">
        <f t="shared" ref="B79:B88" si="52">SUM(E79:P79)</f>
        <v>0</v>
      </c>
      <c r="C79" s="34">
        <f t="shared" ref="C79:D79" si="53">C80+C83+C86</f>
        <v>0</v>
      </c>
      <c r="D79" s="44">
        <f t="shared" si="53"/>
        <v>0</v>
      </c>
      <c r="E79" s="8">
        <f t="shared" ref="E79:J79" si="54">E80+E83+E86</f>
        <v>0</v>
      </c>
      <c r="F79" s="8">
        <f t="shared" si="54"/>
        <v>0</v>
      </c>
      <c r="G79" s="8">
        <f t="shared" si="54"/>
        <v>0</v>
      </c>
      <c r="H79" s="8">
        <f t="shared" si="54"/>
        <v>0</v>
      </c>
      <c r="I79" s="8">
        <f t="shared" si="54"/>
        <v>0</v>
      </c>
      <c r="J79" s="8">
        <f t="shared" si="54"/>
        <v>0</v>
      </c>
      <c r="K79" s="8">
        <f t="shared" ref="K79:L79" si="55">K80+K83+K86</f>
        <v>0</v>
      </c>
      <c r="L79" s="8">
        <f t="shared" si="55"/>
        <v>0</v>
      </c>
      <c r="M79" s="8">
        <f t="shared" ref="M79:N79" si="56">M80+M83+M86</f>
        <v>0</v>
      </c>
      <c r="N79" s="8">
        <f t="shared" si="56"/>
        <v>0</v>
      </c>
      <c r="O79" s="8">
        <f t="shared" si="50"/>
        <v>0</v>
      </c>
      <c r="P79" s="8">
        <f t="shared" ref="P79" si="57">P80+P83+P86</f>
        <v>0</v>
      </c>
    </row>
    <row r="80" spans="1:16" s="17" customFormat="1" ht="24.75" customHeight="1" x14ac:dyDescent="0.25">
      <c r="A80" s="2" t="s">
        <v>78</v>
      </c>
      <c r="B80" s="9">
        <f t="shared" si="52"/>
        <v>0</v>
      </c>
      <c r="C80" s="35">
        <f t="shared" ref="C80:D80" si="58">SUM(C81:C82)</f>
        <v>0</v>
      </c>
      <c r="D80" s="45">
        <f t="shared" si="58"/>
        <v>0</v>
      </c>
      <c r="E80" s="9">
        <f t="shared" ref="E80:J80" si="59">SUM(E81:E82)</f>
        <v>0</v>
      </c>
      <c r="F80" s="9">
        <f t="shared" si="59"/>
        <v>0</v>
      </c>
      <c r="G80" s="9">
        <f t="shared" si="59"/>
        <v>0</v>
      </c>
      <c r="H80" s="9">
        <f t="shared" si="59"/>
        <v>0</v>
      </c>
      <c r="I80" s="9">
        <f t="shared" si="59"/>
        <v>0</v>
      </c>
      <c r="J80" s="9">
        <f t="shared" si="59"/>
        <v>0</v>
      </c>
      <c r="K80" s="9">
        <f t="shared" ref="K80:L80" si="60">SUM(K81:K82)</f>
        <v>0</v>
      </c>
      <c r="L80" s="9">
        <f t="shared" si="60"/>
        <v>0</v>
      </c>
      <c r="M80" s="9">
        <f t="shared" ref="M80:N80" si="61">SUM(M81:M82)</f>
        <v>0</v>
      </c>
      <c r="N80" s="9">
        <f t="shared" si="61"/>
        <v>0</v>
      </c>
      <c r="O80" s="9">
        <f t="shared" si="50"/>
        <v>0</v>
      </c>
      <c r="P80" s="9">
        <f t="shared" ref="P80" si="62">SUM(P81:P82)</f>
        <v>0</v>
      </c>
    </row>
    <row r="81" spans="1:16" s="7" customFormat="1" ht="21.75" customHeight="1" x14ac:dyDescent="0.25">
      <c r="A81" s="3" t="s">
        <v>79</v>
      </c>
      <c r="B81" s="11">
        <f t="shared" si="52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50"/>
        <v>0</v>
      </c>
      <c r="P81" s="11">
        <v>0</v>
      </c>
    </row>
    <row r="82" spans="1:16" s="7" customFormat="1" ht="30" x14ac:dyDescent="0.25">
      <c r="A82" s="3" t="s">
        <v>80</v>
      </c>
      <c r="B82" s="11">
        <f t="shared" si="52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50"/>
        <v>0</v>
      </c>
      <c r="P82" s="11">
        <v>0</v>
      </c>
    </row>
    <row r="83" spans="1:16" s="17" customFormat="1" x14ac:dyDescent="0.25">
      <c r="A83" s="2" t="s">
        <v>81</v>
      </c>
      <c r="B83" s="9">
        <f t="shared" si="52"/>
        <v>0</v>
      </c>
      <c r="C83" s="35">
        <f t="shared" ref="C83:D83" si="63">SUM(C84:C85)</f>
        <v>0</v>
      </c>
      <c r="D83" s="45">
        <f t="shared" si="63"/>
        <v>0</v>
      </c>
      <c r="E83" s="9">
        <f t="shared" ref="E83:J83" si="64">SUM(E84:E85)</f>
        <v>0</v>
      </c>
      <c r="F83" s="9">
        <f t="shared" si="64"/>
        <v>0</v>
      </c>
      <c r="G83" s="9">
        <f t="shared" si="64"/>
        <v>0</v>
      </c>
      <c r="H83" s="9">
        <f t="shared" si="64"/>
        <v>0</v>
      </c>
      <c r="I83" s="9">
        <f t="shared" si="64"/>
        <v>0</v>
      </c>
      <c r="J83" s="9">
        <f t="shared" si="64"/>
        <v>0</v>
      </c>
      <c r="K83" s="9">
        <f t="shared" ref="K83:L83" si="65">SUM(K84:K85)</f>
        <v>0</v>
      </c>
      <c r="L83" s="9">
        <f t="shared" si="65"/>
        <v>0</v>
      </c>
      <c r="M83" s="9">
        <f t="shared" ref="M83:N83" si="66">SUM(M84:M85)</f>
        <v>0</v>
      </c>
      <c r="N83" s="9">
        <f t="shared" si="66"/>
        <v>0</v>
      </c>
      <c r="O83" s="9">
        <f t="shared" si="50"/>
        <v>0</v>
      </c>
      <c r="P83" s="9">
        <f t="shared" ref="P83" si="67">SUM(P84:P85)</f>
        <v>0</v>
      </c>
    </row>
    <row r="84" spans="1:16" s="7" customFormat="1" ht="30" x14ac:dyDescent="0.25">
      <c r="A84" s="3" t="s">
        <v>82</v>
      </c>
      <c r="B84" s="11">
        <f t="shared" si="52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50"/>
        <v>0</v>
      </c>
      <c r="P84" s="11">
        <v>0</v>
      </c>
    </row>
    <row r="85" spans="1:16" s="7" customFormat="1" ht="30" x14ac:dyDescent="0.25">
      <c r="A85" s="3" t="s">
        <v>83</v>
      </c>
      <c r="B85" s="11">
        <f t="shared" si="52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50"/>
        <v>0</v>
      </c>
      <c r="P85" s="11">
        <v>0</v>
      </c>
    </row>
    <row r="86" spans="1:16" s="17" customFormat="1" ht="23.25" customHeight="1" x14ac:dyDescent="0.25">
      <c r="A86" s="2" t="s">
        <v>84</v>
      </c>
      <c r="B86" s="9">
        <f t="shared" si="52"/>
        <v>0</v>
      </c>
      <c r="C86" s="35">
        <f t="shared" ref="C86:D86" si="68">SUM(C87)</f>
        <v>0</v>
      </c>
      <c r="D86" s="45">
        <f t="shared" si="68"/>
        <v>0</v>
      </c>
      <c r="E86" s="9">
        <f t="shared" ref="E86:N86" si="69">SUM(E87)</f>
        <v>0</v>
      </c>
      <c r="F86" s="9">
        <f t="shared" si="69"/>
        <v>0</v>
      </c>
      <c r="G86" s="9">
        <f t="shared" si="69"/>
        <v>0</v>
      </c>
      <c r="H86" s="9">
        <f t="shared" si="69"/>
        <v>0</v>
      </c>
      <c r="I86" s="9">
        <f t="shared" si="69"/>
        <v>0</v>
      </c>
      <c r="J86" s="9">
        <f t="shared" si="69"/>
        <v>0</v>
      </c>
      <c r="K86" s="9">
        <f t="shared" si="69"/>
        <v>0</v>
      </c>
      <c r="L86" s="9">
        <f t="shared" si="69"/>
        <v>0</v>
      </c>
      <c r="M86" s="9">
        <f t="shared" si="69"/>
        <v>0</v>
      </c>
      <c r="N86" s="9">
        <f t="shared" si="69"/>
        <v>0</v>
      </c>
      <c r="O86" s="9">
        <f t="shared" si="50"/>
        <v>0</v>
      </c>
      <c r="P86" s="9">
        <f t="shared" ref="P86" si="70">SUM(P87)</f>
        <v>0</v>
      </c>
    </row>
    <row r="87" spans="1:16" s="7" customFormat="1" ht="25.5" customHeight="1" x14ac:dyDescent="0.25">
      <c r="A87" s="3" t="s">
        <v>85</v>
      </c>
      <c r="B87" s="11">
        <f t="shared" si="52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50"/>
        <v>0</v>
      </c>
      <c r="P87" s="11">
        <v>0</v>
      </c>
    </row>
    <row r="88" spans="1:16" s="7" customFormat="1" x14ac:dyDescent="0.25">
      <c r="A88" s="4" t="s">
        <v>86</v>
      </c>
      <c r="B88" s="12">
        <f t="shared" si="52"/>
        <v>0</v>
      </c>
      <c r="C88" s="36">
        <f t="shared" ref="C88:D88" si="71">C79</f>
        <v>0</v>
      </c>
      <c r="D88" s="48">
        <f t="shared" si="71"/>
        <v>0</v>
      </c>
      <c r="E88" s="12">
        <f t="shared" ref="E88:J88" si="72">E79</f>
        <v>0</v>
      </c>
      <c r="F88" s="12">
        <f t="shared" si="72"/>
        <v>0</v>
      </c>
      <c r="G88" s="12">
        <f t="shared" si="72"/>
        <v>0</v>
      </c>
      <c r="H88" s="12">
        <f t="shared" si="72"/>
        <v>0</v>
      </c>
      <c r="I88" s="12">
        <f t="shared" si="72"/>
        <v>0</v>
      </c>
      <c r="J88" s="12">
        <f t="shared" si="72"/>
        <v>0</v>
      </c>
      <c r="K88" s="12">
        <f t="shared" ref="K88:L88" si="73">K79</f>
        <v>0</v>
      </c>
      <c r="L88" s="12">
        <f t="shared" si="73"/>
        <v>0</v>
      </c>
      <c r="M88" s="12">
        <f t="shared" ref="M88:N88" si="74">M79</f>
        <v>0</v>
      </c>
      <c r="N88" s="12">
        <f t="shared" si="74"/>
        <v>0</v>
      </c>
      <c r="O88" s="12">
        <f t="shared" si="50"/>
        <v>0</v>
      </c>
      <c r="P88" s="12">
        <f t="shared" ref="P88" si="75">P79</f>
        <v>0</v>
      </c>
    </row>
    <row r="89" spans="1:16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>
        <f t="shared" si="50"/>
        <v>0</v>
      </c>
      <c r="P89" s="39"/>
    </row>
    <row r="90" spans="1:16" s="7" customFormat="1" ht="31.5" x14ac:dyDescent="0.25">
      <c r="A90" s="5" t="s">
        <v>87</v>
      </c>
      <c r="B90" s="13">
        <f>SUM(E90:P90)</f>
        <v>207475521.77999997</v>
      </c>
      <c r="C90" s="37">
        <f>C77+C88</f>
        <v>155378494</v>
      </c>
      <c r="D90" s="50">
        <f t="shared" ref="D90" si="76">D77+D88</f>
        <v>0</v>
      </c>
      <c r="E90" s="14">
        <f t="shared" ref="E90:J90" si="77">E77+E88</f>
        <v>6383090.5</v>
      </c>
      <c r="F90" s="14">
        <f t="shared" si="77"/>
        <v>8128288.9800000004</v>
      </c>
      <c r="G90" s="14">
        <f t="shared" si="77"/>
        <v>7785551.8700000001</v>
      </c>
      <c r="H90" s="14">
        <f t="shared" si="77"/>
        <v>7877463.2400000002</v>
      </c>
      <c r="I90" s="14">
        <f t="shared" si="77"/>
        <v>11923717.41</v>
      </c>
      <c r="J90" s="14">
        <f t="shared" si="77"/>
        <v>15297863.08</v>
      </c>
      <c r="K90" s="14">
        <f t="shared" ref="K90:L90" si="78">K77+K88</f>
        <v>11188551.93</v>
      </c>
      <c r="L90" s="14">
        <f t="shared" si="78"/>
        <v>9662135.2699999996</v>
      </c>
      <c r="M90" s="14">
        <f t="shared" ref="M90:N90" si="79">M77+M88</f>
        <v>11792479.609999999</v>
      </c>
      <c r="N90" s="14">
        <f t="shared" si="79"/>
        <v>13698619</v>
      </c>
      <c r="O90" s="14">
        <f t="shared" si="50"/>
        <v>103737760.88999999</v>
      </c>
      <c r="P90" s="14">
        <f t="shared" ref="P90" si="80">P77+P88</f>
        <v>0</v>
      </c>
    </row>
    <row r="91" spans="1:16" x14ac:dyDescent="0.25">
      <c r="A91" t="s">
        <v>88</v>
      </c>
    </row>
    <row r="92" spans="1:16" x14ac:dyDescent="0.25">
      <c r="A92" t="s">
        <v>89</v>
      </c>
    </row>
    <row r="93" spans="1:16" x14ac:dyDescent="0.25">
      <c r="A93" t="s">
        <v>90</v>
      </c>
    </row>
    <row r="94" spans="1:16" x14ac:dyDescent="0.25">
      <c r="A94" t="s">
        <v>6</v>
      </c>
    </row>
    <row r="95" spans="1:16" x14ac:dyDescent="0.25">
      <c r="A95" t="s">
        <v>91</v>
      </c>
    </row>
    <row r="96" spans="1:16" x14ac:dyDescent="0.25">
      <c r="A96" t="s">
        <v>92</v>
      </c>
      <c r="O96" s="31"/>
    </row>
    <row r="97" spans="1:15" x14ac:dyDescent="0.25">
      <c r="A97" s="52"/>
      <c r="B97" s="52"/>
      <c r="C97" s="52"/>
      <c r="D97" s="52"/>
      <c r="E97" s="52"/>
    </row>
    <row r="98" spans="1:15" x14ac:dyDescent="0.25">
      <c r="B98"/>
      <c r="C98"/>
      <c r="D98"/>
    </row>
    <row r="99" spans="1:15" x14ac:dyDescent="0.25">
      <c r="B99"/>
      <c r="C99"/>
      <c r="D99"/>
    </row>
    <row r="100" spans="1:15" x14ac:dyDescent="0.25">
      <c r="A100" s="56" t="e" vm="1">
        <v>#VALUE!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1:1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1:1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1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1:1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1:1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</sheetData>
  <mergeCells count="8">
    <mergeCell ref="A100:O120"/>
    <mergeCell ref="A97:E97"/>
    <mergeCell ref="A1:P1"/>
    <mergeCell ref="A8:P8"/>
    <mergeCell ref="A9:P9"/>
    <mergeCell ref="A10:O10"/>
    <mergeCell ref="A2:O5"/>
    <mergeCell ref="A7:O7"/>
  </mergeCells>
  <printOptions horizontalCentered="1"/>
  <pageMargins left="0.39370078740157483" right="0.39370078740157483" top="0.19685039370078741" bottom="0.19685039370078741" header="0" footer="0.31496062992125984"/>
  <pageSetup scale="56" fitToHeight="0" orientation="landscape" r:id="rId1"/>
  <rowBreaks count="3" manualBreakCount="3">
    <brk id="42" max="13" man="1"/>
    <brk id="59" max="13" man="1"/>
    <brk id="8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(2025-10)</vt:lpstr>
      <vt:lpstr>'Plantilla Ejecución (2025-10)'!Área_de_impresión</vt:lpstr>
      <vt:lpstr>'Plantilla Ejecución (2025-10)'!Títulos_a_imprimir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Mirna Veras</cp:lastModifiedBy>
  <cp:revision/>
  <cp:lastPrinted>2025-11-14T18:26:13Z</cp:lastPrinted>
  <dcterms:created xsi:type="dcterms:W3CDTF">2018-04-17T18:57:16Z</dcterms:created>
  <dcterms:modified xsi:type="dcterms:W3CDTF">2025-11-14T18:27:15Z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