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9" documentId="8_{95083C32-EA15-4159-8366-DB271E64E760}" xr6:coauthVersionLast="47" xr6:coauthVersionMax="47" xr10:uidLastSave="{97D179C9-3FD3-4567-AF5B-B30E074B4C1A}"/>
  <bookViews>
    <workbookView xWindow="-120" yWindow="-120" windowWidth="29040" windowHeight="15720" tabRatio="881" xr2:uid="{00000000-000D-0000-FFFF-FFFF00000000}"/>
  </bookViews>
  <sheets>
    <sheet name="Plantilla Ejecución (2025-11)" sheetId="31" r:id="rId1"/>
  </sheets>
  <definedNames>
    <definedName name="_xlnm.Print_Area" localSheetId="0">'Plantilla Ejecución (2025-11)'!$A$1:$R$120</definedName>
    <definedName name="_xlnm.Print_Titles" localSheetId="0">'Plantilla Ejecución (2025-11)'!$11:$11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31" l="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77" i="31"/>
  <c r="Q78" i="31"/>
  <c r="Q79" i="31"/>
  <c r="Q80" i="31"/>
  <c r="Q81" i="31"/>
  <c r="Q82" i="31"/>
  <c r="Q83" i="31"/>
  <c r="Q84" i="31"/>
  <c r="Q85" i="31"/>
  <c r="Q86" i="31"/>
  <c r="Q87" i="31"/>
  <c r="Q88" i="31"/>
  <c r="Q89" i="31"/>
  <c r="P86" i="31"/>
  <c r="P83" i="31"/>
  <c r="P80" i="31"/>
  <c r="P79" i="31" s="1"/>
  <c r="P88" i="31" s="1"/>
  <c r="P90" i="31" s="1"/>
  <c r="Q90" i="31" s="1"/>
  <c r="P77" i="31"/>
  <c r="P73" i="31"/>
  <c r="P70" i="31"/>
  <c r="P65" i="31"/>
  <c r="P47" i="31"/>
  <c r="P39" i="31"/>
  <c r="O86" i="31"/>
  <c r="O83" i="31"/>
  <c r="O80" i="31"/>
  <c r="O79" i="31"/>
  <c r="O88" i="31" s="1"/>
  <c r="O77" i="31"/>
  <c r="O73" i="31"/>
  <c r="O70" i="31"/>
  <c r="O65" i="31"/>
  <c r="O47" i="31"/>
  <c r="O39" i="31"/>
  <c r="N86" i="31"/>
  <c r="N83" i="31"/>
  <c r="N80" i="31"/>
  <c r="N77" i="31"/>
  <c r="N73" i="31"/>
  <c r="N70" i="31"/>
  <c r="N65" i="31"/>
  <c r="N47" i="31"/>
  <c r="N39" i="31"/>
  <c r="M86" i="31"/>
  <c r="M83" i="31"/>
  <c r="M80" i="31"/>
  <c r="M77" i="31"/>
  <c r="M73" i="31"/>
  <c r="M70" i="31"/>
  <c r="M65" i="31"/>
  <c r="M47" i="31"/>
  <c r="M39" i="31"/>
  <c r="L86" i="31"/>
  <c r="L83" i="31"/>
  <c r="L80" i="31"/>
  <c r="L77" i="31"/>
  <c r="L73" i="31"/>
  <c r="L70" i="31"/>
  <c r="L65" i="31"/>
  <c r="L47" i="31"/>
  <c r="L39" i="31"/>
  <c r="K86" i="31"/>
  <c r="K83" i="31"/>
  <c r="K80" i="31"/>
  <c r="K77" i="31"/>
  <c r="K73" i="31"/>
  <c r="K70" i="31"/>
  <c r="K65" i="31"/>
  <c r="K47" i="31"/>
  <c r="K39" i="31"/>
  <c r="J86" i="31"/>
  <c r="J83" i="31"/>
  <c r="J80" i="31"/>
  <c r="J77" i="31"/>
  <c r="J73" i="31"/>
  <c r="J70" i="31"/>
  <c r="J65" i="31"/>
  <c r="J47" i="31"/>
  <c r="J39" i="31"/>
  <c r="H86" i="31"/>
  <c r="H83" i="31"/>
  <c r="H80" i="31"/>
  <c r="H77" i="31"/>
  <c r="H73" i="31"/>
  <c r="H70" i="31"/>
  <c r="H65" i="31"/>
  <c r="H55" i="31"/>
  <c r="H47" i="31"/>
  <c r="H39" i="31"/>
  <c r="I86" i="31"/>
  <c r="I83" i="31"/>
  <c r="I80" i="3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O90" i="31" l="1"/>
  <c r="N79" i="31"/>
  <c r="N88" i="31" s="1"/>
  <c r="N90" i="31"/>
  <c r="M79" i="31"/>
  <c r="M88" i="31" s="1"/>
  <c r="L79" i="31"/>
  <c r="L88" i="31" s="1"/>
  <c r="L90" i="31" s="1"/>
  <c r="M90" i="31"/>
  <c r="J79" i="31"/>
  <c r="J88" i="31" s="1"/>
  <c r="J90" i="31" s="1"/>
  <c r="K79" i="31"/>
  <c r="K88" i="31" s="1"/>
  <c r="K90" i="31" s="1"/>
  <c r="H79" i="31"/>
  <c r="H88" i="31" s="1"/>
  <c r="H90" i="31" s="1"/>
  <c r="I79" i="31"/>
  <c r="I88" i="31" s="1"/>
  <c r="I90" i="31" s="1"/>
  <c r="G79" i="31"/>
  <c r="G88" i="31" s="1"/>
  <c r="G90" i="31" s="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R86" i="31"/>
  <c r="E86" i="31"/>
  <c r="R83" i="31"/>
  <c r="E83" i="31"/>
  <c r="R80" i="31"/>
  <c r="E80" i="31"/>
  <c r="R73" i="31"/>
  <c r="R70" i="31"/>
  <c r="R65" i="31"/>
  <c r="R55" i="31"/>
  <c r="R47" i="31"/>
  <c r="R39" i="31"/>
  <c r="R29" i="31"/>
  <c r="E29" i="31"/>
  <c r="R19" i="31"/>
  <c r="R13" i="31"/>
  <c r="AD12" i="31"/>
  <c r="W12" i="31"/>
  <c r="X12" i="31" s="1"/>
  <c r="Y12" i="31" s="1"/>
  <c r="Z12" i="31" s="1"/>
  <c r="AA12" i="31" s="1"/>
  <c r="AB12" i="31" s="1"/>
  <c r="B83" i="31" l="1"/>
  <c r="B80" i="31"/>
  <c r="B65" i="31"/>
  <c r="B70" i="31"/>
  <c r="B73" i="31"/>
  <c r="B47" i="31"/>
  <c r="B55" i="31"/>
  <c r="B29" i="31"/>
  <c r="B86" i="31"/>
  <c r="R12" i="31"/>
  <c r="R77" i="31" s="1"/>
  <c r="R79" i="31"/>
  <c r="R88" i="31" s="1"/>
  <c r="E79" i="31"/>
  <c r="AC11" i="31"/>
  <c r="AD11" i="31" s="1"/>
  <c r="B79" i="31" l="1"/>
  <c r="B13" i="31"/>
  <c r="E88" i="31"/>
  <c r="R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<sst xmlns="http://schemas.openxmlformats.org/spreadsheetml/2006/main" count="108" uniqueCount="106">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</sst>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0</xdr:row>
      <xdr:rowOff>104775</xdr:rowOff>
    </xdr:from>
    <xdr:to>
      <xdr:col>8</xdr:col>
      <xdr:colOff>751923</xdr:colOff>
      <xdr:row>6</xdr:row>
      <xdr:rowOff>69375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1047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99</xdr:row>
      <xdr:rowOff>161924</xdr:rowOff>
    </xdr:from>
    <xdr:to>
      <xdr:col>12</xdr:col>
      <xdr:colOff>895350</xdr:colOff>
      <xdr:row>120</xdr:row>
      <xdr:rowOff>184429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7EB916-5FAF-44E7-ABD1-7DD7C9FF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28089224"/>
          <a:ext cx="10134600" cy="402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D120"/>
  <sheetViews>
    <sheetView showGridLines="0" tabSelected="1" topLeftCell="A96" zoomScaleNormal="100" zoomScaleSheetLayoutView="100" workbookViewId="0">
      <selection sqref="A1:R121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2" width="13.85546875" customWidth="1"/>
    <col min="13" max="16" width="14.42578125" bestFit="1" customWidth="1"/>
    <col min="17" max="17" width="15.7109375" customWidth="1"/>
    <col min="18" max="18" width="8.7109375" hidden="1" customWidth="1"/>
    <col min="19" max="19" width="96.7109375" bestFit="1" customWidth="1"/>
    <col min="21" max="28" width="6" bestFit="1" customWidth="1"/>
    <col min="29" max="30" width="7" bestFit="1" customWidth="1"/>
  </cols>
  <sheetData>
    <row r="1" spans="1:30" s="7" customFormat="1" ht="18.75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30" s="7" customFormat="1" ht="18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21"/>
      <c r="S2" s="22" t="s">
        <v>0</v>
      </c>
    </row>
    <row r="3" spans="1:30" s="7" customFormat="1" ht="18.7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21"/>
      <c r="S3" s="15" t="s">
        <v>1</v>
      </c>
    </row>
    <row r="4" spans="1:30" s="7" customFormat="1" ht="18.7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21"/>
      <c r="S4" s="15" t="s">
        <v>2</v>
      </c>
    </row>
    <row r="5" spans="1:30" s="7" customFormat="1" ht="18.7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21"/>
      <c r="S5" s="15" t="s">
        <v>4</v>
      </c>
    </row>
    <row r="6" spans="1:30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</row>
    <row r="7" spans="1:30" s="7" customFormat="1" ht="18.75" customHeight="1" x14ac:dyDescent="0.25">
      <c r="A7" s="54" t="s">
        <v>95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21"/>
      <c r="S7" s="15"/>
    </row>
    <row r="8" spans="1:30" s="7" customFormat="1" ht="15.75" customHeight="1" x14ac:dyDescent="0.25">
      <c r="A8" s="55" t="s">
        <v>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30" s="7" customFormat="1" ht="15" customHeight="1" x14ac:dyDescent="0.25">
      <c r="A9" s="56" t="s">
        <v>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1:30" s="7" customFormat="1" ht="1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30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2" t="s">
        <v>101</v>
      </c>
      <c r="L11" s="42" t="s">
        <v>102</v>
      </c>
      <c r="M11" s="42" t="s">
        <v>103</v>
      </c>
      <c r="N11" s="42" t="s">
        <v>104</v>
      </c>
      <c r="O11" s="42" t="s">
        <v>105</v>
      </c>
      <c r="P11" s="42" t="s">
        <v>10</v>
      </c>
      <c r="Q11" s="41" t="s">
        <v>8</v>
      </c>
      <c r="R11" s="20" t="s">
        <v>10</v>
      </c>
      <c r="AC11" s="16">
        <f>SUM(U12:AC12)</f>
        <v>11.029108875781253</v>
      </c>
      <c r="AD11" s="16">
        <f>+AC11+AD12</f>
        <v>13.989108875781252</v>
      </c>
    </row>
    <row r="12" spans="1:30" s="17" customFormat="1" x14ac:dyDescent="0.25">
      <c r="A12" s="1" t="s">
        <v>11</v>
      </c>
      <c r="B12" s="8">
        <f t="shared" ref="B12:B43" si="0">SUM(E12:R12)</f>
        <v>279329669.17999995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v>11188551.93</v>
      </c>
      <c r="L12" s="23">
        <v>9662135.2699999996</v>
      </c>
      <c r="M12" s="23">
        <v>11792479.609999999</v>
      </c>
      <c r="N12" s="23">
        <v>13698619</v>
      </c>
      <c r="O12" s="23">
        <v>12868769.35</v>
      </c>
      <c r="P12" s="23">
        <v>23058304.350000001</v>
      </c>
      <c r="Q12" s="23">
        <f>SUM(E12:E12)+F12+G12+H12+I12+J12+K12+L12+M12+N12+O12+P12</f>
        <v>139664834.58999997</v>
      </c>
      <c r="R12" s="8">
        <f t="shared" ref="R12" si="1">R13+R19+R29+R39+R47+R55+R65+R70+R73</f>
        <v>0</v>
      </c>
      <c r="S12" s="51"/>
      <c r="U12" s="6">
        <v>1</v>
      </c>
      <c r="V12" s="6">
        <v>1.05</v>
      </c>
      <c r="W12" s="6">
        <f>+V12*1.05</f>
        <v>1.1025</v>
      </c>
      <c r="X12" s="6">
        <f t="shared" ref="X12:AB12" si="2">+W12*1.05</f>
        <v>1.1576250000000001</v>
      </c>
      <c r="Y12" s="6">
        <f t="shared" si="2"/>
        <v>1.2155062500000002</v>
      </c>
      <c r="Z12" s="6">
        <f t="shared" si="2"/>
        <v>1.2762815625000004</v>
      </c>
      <c r="AA12" s="6">
        <f t="shared" si="2"/>
        <v>1.3400956406250004</v>
      </c>
      <c r="AB12" s="6">
        <f t="shared" si="2"/>
        <v>1.4071004226562505</v>
      </c>
      <c r="AC12" s="6">
        <v>1.48</v>
      </c>
      <c r="AD12" s="6">
        <f>+AC12*2</f>
        <v>2.96</v>
      </c>
    </row>
    <row r="13" spans="1:30" s="17" customFormat="1" ht="30" customHeight="1" x14ac:dyDescent="0.25">
      <c r="A13" s="2" t="s">
        <v>12</v>
      </c>
      <c r="B13" s="9">
        <f t="shared" si="0"/>
        <v>171512244.13999999</v>
      </c>
      <c r="C13" s="24">
        <v>85756229</v>
      </c>
      <c r="D13" s="45">
        <f t="shared" ref="D13:R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v>5781333.1200000001</v>
      </c>
      <c r="L13" s="24">
        <v>5682510.6200000001</v>
      </c>
      <c r="M13" s="24">
        <v>5710180.2199999997</v>
      </c>
      <c r="N13" s="24">
        <v>10494340.25</v>
      </c>
      <c r="O13" s="24">
        <v>10943840.24</v>
      </c>
      <c r="P13" s="24">
        <v>8445732.3399999999</v>
      </c>
      <c r="Q13" s="24">
        <f t="shared" ref="Q13:Q76" si="4">SUM(E13:E13)+F13+G13+H13+I13+J13+K13+L13+M13+N13+O13+P13</f>
        <v>85756122.069999993</v>
      </c>
      <c r="R13" s="9">
        <f t="shared" si="3"/>
        <v>0</v>
      </c>
      <c r="U13" s="18"/>
    </row>
    <row r="14" spans="1:30" s="7" customFormat="1" x14ac:dyDescent="0.25">
      <c r="A14" s="3" t="s">
        <v>13</v>
      </c>
      <c r="B14" s="11">
        <f t="shared" si="0"/>
        <v>128627997.48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v>4943100</v>
      </c>
      <c r="L14" s="26">
        <v>4918100</v>
      </c>
      <c r="M14" s="26">
        <v>4942100</v>
      </c>
      <c r="N14" s="26">
        <v>4926065.3099999996</v>
      </c>
      <c r="O14" s="26">
        <v>10018248.630000001</v>
      </c>
      <c r="P14" s="26">
        <v>4969683.33</v>
      </c>
      <c r="Q14" s="26">
        <f t="shared" si="4"/>
        <v>64313998.740000002</v>
      </c>
      <c r="R14" s="11">
        <v>0</v>
      </c>
    </row>
    <row r="15" spans="1:30" s="7" customFormat="1" x14ac:dyDescent="0.25">
      <c r="A15" s="3" t="s">
        <v>14</v>
      </c>
      <c r="B15" s="11">
        <f t="shared" si="0"/>
        <v>25102314.780000001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v>95000</v>
      </c>
      <c r="L15" s="26">
        <v>25000</v>
      </c>
      <c r="M15" s="26">
        <v>25000</v>
      </c>
      <c r="N15" s="26">
        <v>4823683.33</v>
      </c>
      <c r="O15" s="26">
        <v>181000</v>
      </c>
      <c r="P15" s="26">
        <v>2731457.4</v>
      </c>
      <c r="Q15" s="26">
        <f t="shared" si="4"/>
        <v>12551157.390000001</v>
      </c>
      <c r="R15" s="11">
        <v>0</v>
      </c>
    </row>
    <row r="16" spans="1:30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f t="shared" si="4"/>
        <v>0</v>
      </c>
      <c r="R16" s="11">
        <v>0</v>
      </c>
    </row>
    <row r="17" spans="1:18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f t="shared" si="4"/>
        <v>0</v>
      </c>
      <c r="R17" s="11">
        <v>0</v>
      </c>
    </row>
    <row r="18" spans="1:18" s="7" customFormat="1" ht="30" x14ac:dyDescent="0.25">
      <c r="A18" s="3" t="s">
        <v>17</v>
      </c>
      <c r="B18" s="11">
        <f t="shared" si="0"/>
        <v>17781931.880000003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v>743233.12</v>
      </c>
      <c r="L18" s="26">
        <v>739410.62</v>
      </c>
      <c r="M18" s="26">
        <v>743080.22</v>
      </c>
      <c r="N18" s="26">
        <v>744591.61</v>
      </c>
      <c r="O18" s="26">
        <v>744591.61</v>
      </c>
      <c r="P18" s="26">
        <v>744591.61</v>
      </c>
      <c r="Q18" s="26">
        <f t="shared" si="4"/>
        <v>8890965.9400000013</v>
      </c>
      <c r="R18" s="11">
        <v>0</v>
      </c>
    </row>
    <row r="19" spans="1:18" s="17" customFormat="1" x14ac:dyDescent="0.25">
      <c r="A19" s="2" t="s">
        <v>18</v>
      </c>
      <c r="B19" s="9">
        <f t="shared" si="0"/>
        <v>89447455.099999994</v>
      </c>
      <c r="C19" s="24">
        <v>57579589.090000004</v>
      </c>
      <c r="D19" s="45">
        <f t="shared" ref="D19:R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v>4738868.1100000003</v>
      </c>
      <c r="L19" s="24">
        <v>3549043.05</v>
      </c>
      <c r="M19" s="24">
        <v>3807299.66</v>
      </c>
      <c r="N19" s="24">
        <v>2303814.16</v>
      </c>
      <c r="O19" s="24">
        <v>1924929.11</v>
      </c>
      <c r="P19" s="24">
        <v>11732685.16</v>
      </c>
      <c r="Q19" s="24">
        <f t="shared" si="4"/>
        <v>44723727.549999997</v>
      </c>
      <c r="R19" s="9">
        <f t="shared" si="5"/>
        <v>0</v>
      </c>
    </row>
    <row r="20" spans="1:18" s="7" customFormat="1" x14ac:dyDescent="0.25">
      <c r="A20" s="3" t="s">
        <v>19</v>
      </c>
      <c r="B20" s="11">
        <f t="shared" si="0"/>
        <v>6691370.2400000002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v>280273.89</v>
      </c>
      <c r="L20" s="26">
        <v>282703.93</v>
      </c>
      <c r="M20" s="26">
        <v>288507.21000000002</v>
      </c>
      <c r="N20" s="26">
        <v>287412.46999999997</v>
      </c>
      <c r="O20" s="26">
        <v>285326.78000000003</v>
      </c>
      <c r="P20" s="26">
        <v>284447.21000000002</v>
      </c>
      <c r="Q20" s="26">
        <f t="shared" si="4"/>
        <v>3345685.12</v>
      </c>
      <c r="R20" s="11">
        <v>0</v>
      </c>
    </row>
    <row r="21" spans="1:18" s="7" customFormat="1" ht="27" customHeight="1" x14ac:dyDescent="0.25">
      <c r="A21" s="3" t="s">
        <v>20</v>
      </c>
      <c r="B21" s="11">
        <f t="shared" si="0"/>
        <v>15340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7670</v>
      </c>
      <c r="Q21" s="26">
        <f t="shared" si="4"/>
        <v>7670</v>
      </c>
      <c r="R21" s="11">
        <v>0</v>
      </c>
    </row>
    <row r="22" spans="1:18" s="7" customFormat="1" x14ac:dyDescent="0.25">
      <c r="A22" s="3" t="s">
        <v>21</v>
      </c>
      <c r="B22" s="11">
        <f t="shared" si="0"/>
        <v>5952036.2800000012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v>274502.11</v>
      </c>
      <c r="L22" s="26">
        <v>4964.2</v>
      </c>
      <c r="M22" s="26">
        <v>666951.86</v>
      </c>
      <c r="N22" s="26">
        <v>65273.2</v>
      </c>
      <c r="O22" s="26">
        <v>515010.24</v>
      </c>
      <c r="P22" s="26">
        <v>245203.62</v>
      </c>
      <c r="Q22" s="26">
        <f t="shared" si="4"/>
        <v>2976018.1400000006</v>
      </c>
      <c r="R22" s="11">
        <v>0</v>
      </c>
    </row>
    <row r="23" spans="1:18" s="7" customFormat="1" ht="18" customHeight="1" x14ac:dyDescent="0.25">
      <c r="A23" s="3" t="s">
        <v>22</v>
      </c>
      <c r="B23" s="11">
        <f t="shared" si="0"/>
        <v>3500076.22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v>406759.64</v>
      </c>
      <c r="L23" s="26">
        <v>234032.81</v>
      </c>
      <c r="M23" s="26">
        <v>30000</v>
      </c>
      <c r="N23" s="26">
        <v>3009</v>
      </c>
      <c r="O23" s="26">
        <v>166747.25</v>
      </c>
      <c r="P23" s="26">
        <v>717387.96</v>
      </c>
      <c r="Q23" s="26">
        <f t="shared" si="4"/>
        <v>1750038.11</v>
      </c>
      <c r="R23" s="11">
        <v>0</v>
      </c>
    </row>
    <row r="24" spans="1:18" s="7" customFormat="1" x14ac:dyDescent="0.25">
      <c r="A24" s="3" t="s">
        <v>23</v>
      </c>
      <c r="B24" s="11">
        <f t="shared" si="0"/>
        <v>36732878.879999995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v>2637923.04</v>
      </c>
      <c r="L24" s="26">
        <v>1318961.52</v>
      </c>
      <c r="M24" s="26">
        <v>1318961.52</v>
      </c>
      <c r="N24" s="26">
        <v>0</v>
      </c>
      <c r="O24" s="26">
        <v>0</v>
      </c>
      <c r="P24" s="26">
        <v>5342934.5599999996</v>
      </c>
      <c r="Q24" s="26">
        <f t="shared" si="4"/>
        <v>18366439.439999998</v>
      </c>
      <c r="R24" s="11">
        <v>0</v>
      </c>
    </row>
    <row r="25" spans="1:18" s="7" customFormat="1" x14ac:dyDescent="0.25">
      <c r="A25" s="3" t="s">
        <v>24</v>
      </c>
      <c r="B25" s="11">
        <f t="shared" si="0"/>
        <v>11259358.9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v>383505.5</v>
      </c>
      <c r="L25" s="26">
        <v>381433</v>
      </c>
      <c r="M25" s="26">
        <v>505499.93</v>
      </c>
      <c r="N25" s="26">
        <v>371410.06</v>
      </c>
      <c r="O25" s="26">
        <v>686916.84</v>
      </c>
      <c r="P25" s="26">
        <v>381402.3</v>
      </c>
      <c r="Q25" s="26">
        <f t="shared" si="4"/>
        <v>5629679.4500000002</v>
      </c>
      <c r="R25" s="11">
        <v>0</v>
      </c>
    </row>
    <row r="26" spans="1:18" s="7" customFormat="1" ht="45" x14ac:dyDescent="0.25">
      <c r="A26" s="3" t="s">
        <v>25</v>
      </c>
      <c r="B26" s="11">
        <f t="shared" si="0"/>
        <v>874753.58000000007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v>0</v>
      </c>
      <c r="L26" s="26">
        <v>8201</v>
      </c>
      <c r="M26" s="26">
        <v>36108</v>
      </c>
      <c r="N26" s="26">
        <v>0</v>
      </c>
      <c r="O26" s="26">
        <v>0</v>
      </c>
      <c r="P26" s="26">
        <v>209708.6</v>
      </c>
      <c r="Q26" s="26">
        <f t="shared" si="4"/>
        <v>437376.79000000004</v>
      </c>
      <c r="R26" s="11">
        <v>0</v>
      </c>
    </row>
    <row r="27" spans="1:18" s="7" customFormat="1" ht="30" x14ac:dyDescent="0.25">
      <c r="A27" s="3" t="s">
        <v>26</v>
      </c>
      <c r="B27" s="11">
        <f t="shared" si="0"/>
        <v>12562196.24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v>283200</v>
      </c>
      <c r="L27" s="26">
        <v>406392</v>
      </c>
      <c r="M27" s="26">
        <v>481244.14</v>
      </c>
      <c r="N27" s="26">
        <v>1200760</v>
      </c>
      <c r="O27" s="26">
        <v>270928</v>
      </c>
      <c r="P27" s="26">
        <v>2895793.98</v>
      </c>
      <c r="Q27" s="26">
        <f t="shared" si="4"/>
        <v>6281098.1200000001</v>
      </c>
      <c r="R27" s="11">
        <v>0</v>
      </c>
    </row>
    <row r="28" spans="1:18" s="7" customFormat="1" ht="30" x14ac:dyDescent="0.25">
      <c r="A28" s="3" t="s">
        <v>27</v>
      </c>
      <c r="B28" s="11">
        <f t="shared" si="0"/>
        <v>11859879.039999999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v>472703.93</v>
      </c>
      <c r="L28" s="26">
        <v>912354.59</v>
      </c>
      <c r="M28" s="26">
        <v>480244.14</v>
      </c>
      <c r="N28" s="26">
        <v>375949.43</v>
      </c>
      <c r="O28" s="26">
        <v>0</v>
      </c>
      <c r="P28" s="26">
        <v>1648136.93</v>
      </c>
      <c r="Q28" s="26">
        <f t="shared" si="4"/>
        <v>5929939.5199999996</v>
      </c>
      <c r="R28" s="11">
        <v>0</v>
      </c>
    </row>
    <row r="29" spans="1:18" s="17" customFormat="1" x14ac:dyDescent="0.25">
      <c r="A29" s="2" t="s">
        <v>28</v>
      </c>
      <c r="B29" s="9">
        <f t="shared" si="0"/>
        <v>9666697.0999999996</v>
      </c>
      <c r="C29" s="24">
        <v>8432555.9100000001</v>
      </c>
      <c r="D29" s="45">
        <f t="shared" ref="D29:R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v>472008.5</v>
      </c>
      <c r="L29" s="24">
        <v>430581.6</v>
      </c>
      <c r="M29" s="24">
        <v>420000</v>
      </c>
      <c r="N29" s="24">
        <v>900464.59</v>
      </c>
      <c r="O29" s="24">
        <v>0</v>
      </c>
      <c r="P29" s="24">
        <v>591773.5</v>
      </c>
      <c r="Q29" s="24">
        <f t="shared" si="4"/>
        <v>4833348.55</v>
      </c>
      <c r="R29" s="9">
        <f t="shared" si="6"/>
        <v>0</v>
      </c>
    </row>
    <row r="30" spans="1:18" s="7" customFormat="1" ht="30" x14ac:dyDescent="0.25">
      <c r="A30" s="3" t="s">
        <v>29</v>
      </c>
      <c r="B30" s="11">
        <f t="shared" si="0"/>
        <v>356949.64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v>8024</v>
      </c>
      <c r="L30" s="26">
        <v>0</v>
      </c>
      <c r="M30" s="26">
        <v>0</v>
      </c>
      <c r="N30" s="26">
        <v>0</v>
      </c>
      <c r="O30" s="26">
        <v>0</v>
      </c>
      <c r="P30" s="26">
        <v>101998.9</v>
      </c>
      <c r="Q30" s="26">
        <f t="shared" si="4"/>
        <v>178474.82</v>
      </c>
      <c r="R30" s="11">
        <v>0</v>
      </c>
    </row>
    <row r="31" spans="1:18" s="7" customFormat="1" x14ac:dyDescent="0.25">
      <c r="A31" s="3" t="s">
        <v>30</v>
      </c>
      <c r="B31" s="11">
        <f t="shared" si="0"/>
        <v>145081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v>43984.5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f t="shared" si="4"/>
        <v>72540.5</v>
      </c>
      <c r="R31" s="11">
        <v>0</v>
      </c>
    </row>
    <row r="32" spans="1:18" s="7" customFormat="1" ht="30" x14ac:dyDescent="0.25">
      <c r="A32" s="3" t="s">
        <v>31</v>
      </c>
      <c r="B32" s="11">
        <f t="shared" si="0"/>
        <v>332071.12000000005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v>0</v>
      </c>
      <c r="L32" s="26">
        <v>6372</v>
      </c>
      <c r="M32" s="26">
        <v>0</v>
      </c>
      <c r="N32" s="26">
        <v>106436</v>
      </c>
      <c r="O32" s="26">
        <v>0</v>
      </c>
      <c r="P32" s="26">
        <v>9257.1</v>
      </c>
      <c r="Q32" s="26">
        <f t="shared" si="4"/>
        <v>166035.56000000003</v>
      </c>
      <c r="R32" s="11">
        <v>0</v>
      </c>
    </row>
    <row r="33" spans="1:18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f t="shared" si="4"/>
        <v>0</v>
      </c>
      <c r="R33" s="11">
        <v>0</v>
      </c>
    </row>
    <row r="34" spans="1:18" s="7" customFormat="1" ht="24" customHeight="1" x14ac:dyDescent="0.25">
      <c r="A34" s="3" t="s">
        <v>33</v>
      </c>
      <c r="B34" s="11">
        <f t="shared" si="0"/>
        <v>276478.06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108239.03999999999</v>
      </c>
      <c r="Q34" s="26">
        <f t="shared" si="4"/>
        <v>138239.03</v>
      </c>
      <c r="R34" s="11">
        <v>0</v>
      </c>
    </row>
    <row r="35" spans="1:18" s="7" customFormat="1" ht="27.75" customHeight="1" x14ac:dyDescent="0.25">
      <c r="A35" s="3" t="s">
        <v>34</v>
      </c>
      <c r="B35" s="11">
        <f t="shared" si="0"/>
        <v>4137.08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/>
      <c r="I35" s="26"/>
      <c r="J35" s="26"/>
      <c r="K35" s="26"/>
      <c r="L35" s="26"/>
      <c r="M35" s="26"/>
      <c r="N35" s="26"/>
      <c r="O35" s="26"/>
      <c r="P35" s="26">
        <v>2068.54</v>
      </c>
      <c r="Q35" s="26">
        <f t="shared" si="4"/>
        <v>2068.54</v>
      </c>
      <c r="R35" s="11">
        <v>0</v>
      </c>
    </row>
    <row r="36" spans="1:18" s="7" customFormat="1" ht="30" x14ac:dyDescent="0.25">
      <c r="A36" s="3" t="s">
        <v>35</v>
      </c>
      <c r="B36" s="11">
        <f t="shared" si="0"/>
        <v>6766105.1600000001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840000</v>
      </c>
      <c r="I36" s="26">
        <v>420000</v>
      </c>
      <c r="J36" s="26">
        <v>420000</v>
      </c>
      <c r="K36" s="26">
        <v>420000</v>
      </c>
      <c r="L36" s="26">
        <v>420000</v>
      </c>
      <c r="M36" s="26">
        <v>420000</v>
      </c>
      <c r="N36" s="26">
        <v>420000</v>
      </c>
      <c r="O36" s="26">
        <v>0</v>
      </c>
      <c r="P36" s="26">
        <v>23052.58</v>
      </c>
      <c r="Q36" s="26">
        <f t="shared" si="4"/>
        <v>3383052.58</v>
      </c>
      <c r="R36" s="11">
        <v>0</v>
      </c>
    </row>
    <row r="37" spans="1:18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f t="shared" si="4"/>
        <v>0</v>
      </c>
      <c r="R37" s="11">
        <v>0</v>
      </c>
    </row>
    <row r="38" spans="1:18" s="7" customFormat="1" x14ac:dyDescent="0.25">
      <c r="A38" s="3" t="s">
        <v>37</v>
      </c>
      <c r="B38" s="11">
        <f t="shared" si="0"/>
        <v>1785875.04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v>0</v>
      </c>
      <c r="L38" s="26">
        <v>4209.6000000000004</v>
      </c>
      <c r="M38" s="26">
        <v>0</v>
      </c>
      <c r="N38" s="26">
        <v>374028.59</v>
      </c>
      <c r="O38" s="26">
        <v>0</v>
      </c>
      <c r="P38" s="26">
        <v>347157.34</v>
      </c>
      <c r="Q38" s="26">
        <f t="shared" si="4"/>
        <v>892937.52</v>
      </c>
      <c r="R38" s="11">
        <v>0</v>
      </c>
    </row>
    <row r="39" spans="1:18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:K39" si="10">SUM(J40:J46)</f>
        <v>0</v>
      </c>
      <c r="K39" s="24">
        <f t="shared" si="10"/>
        <v>0</v>
      </c>
      <c r="L39" s="24">
        <f t="shared" ref="L39:M39" si="11">SUM(L40:L46)</f>
        <v>0</v>
      </c>
      <c r="M39" s="24">
        <f t="shared" si="11"/>
        <v>0</v>
      </c>
      <c r="N39" s="24">
        <f t="shared" ref="N39:O39" si="12">SUM(N40:N46)</f>
        <v>0</v>
      </c>
      <c r="O39" s="24">
        <f t="shared" si="12"/>
        <v>0</v>
      </c>
      <c r="P39" s="24">
        <f t="shared" ref="P39" si="13">SUM(P40:P46)</f>
        <v>0</v>
      </c>
      <c r="Q39" s="24">
        <f t="shared" si="4"/>
        <v>0</v>
      </c>
      <c r="R39" s="9">
        <f t="shared" ref="R39" si="14">SUM(R40:R46)</f>
        <v>0</v>
      </c>
    </row>
    <row r="40" spans="1:18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f t="shared" si="4"/>
        <v>0</v>
      </c>
      <c r="R40" s="11">
        <v>0</v>
      </c>
    </row>
    <row r="41" spans="1:18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f t="shared" si="4"/>
        <v>0</v>
      </c>
      <c r="R41" s="11">
        <v>0</v>
      </c>
    </row>
    <row r="42" spans="1:18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f t="shared" si="4"/>
        <v>0</v>
      </c>
      <c r="R42" s="11">
        <v>0</v>
      </c>
    </row>
    <row r="43" spans="1:18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f t="shared" si="4"/>
        <v>0</v>
      </c>
      <c r="R43" s="11">
        <v>0</v>
      </c>
    </row>
    <row r="44" spans="1:18" s="7" customFormat="1" ht="30" x14ac:dyDescent="0.25">
      <c r="A44" s="3" t="s">
        <v>43</v>
      </c>
      <c r="B44" s="11">
        <f t="shared" ref="B44:B77" si="15">SUM(E44:R44)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f t="shared" si="4"/>
        <v>0</v>
      </c>
      <c r="R44" s="11">
        <v>0</v>
      </c>
    </row>
    <row r="45" spans="1:18" s="7" customFormat="1" ht="30" x14ac:dyDescent="0.25">
      <c r="A45" s="3" t="s">
        <v>44</v>
      </c>
      <c r="B45" s="11">
        <f t="shared" si="15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f t="shared" si="4"/>
        <v>0</v>
      </c>
      <c r="R45" s="11">
        <v>0</v>
      </c>
    </row>
    <row r="46" spans="1:18" s="7" customFormat="1" ht="30" x14ac:dyDescent="0.25">
      <c r="A46" s="3" t="s">
        <v>45</v>
      </c>
      <c r="B46" s="11">
        <f t="shared" si="15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f t="shared" si="4"/>
        <v>0</v>
      </c>
      <c r="R46" s="11">
        <v>0</v>
      </c>
    </row>
    <row r="47" spans="1:18" s="17" customFormat="1" x14ac:dyDescent="0.25">
      <c r="A47" s="2" t="s">
        <v>46</v>
      </c>
      <c r="B47" s="9">
        <f t="shared" si="15"/>
        <v>0</v>
      </c>
      <c r="C47" s="24">
        <f t="shared" ref="C47:E47" si="16">SUM(C48:C54)</f>
        <v>0</v>
      </c>
      <c r="D47" s="45">
        <f t="shared" si="16"/>
        <v>0</v>
      </c>
      <c r="E47" s="24">
        <f t="shared" si="16"/>
        <v>0</v>
      </c>
      <c r="F47" s="24">
        <f t="shared" ref="F47:G47" si="17">SUM(F48:F54)</f>
        <v>0</v>
      </c>
      <c r="G47" s="24">
        <f t="shared" si="17"/>
        <v>0</v>
      </c>
      <c r="H47" s="24">
        <f t="shared" ref="H47:I47" si="18">SUM(H48:H54)</f>
        <v>0</v>
      </c>
      <c r="I47" s="24">
        <f t="shared" si="18"/>
        <v>0</v>
      </c>
      <c r="J47" s="24">
        <f t="shared" ref="J47:K47" si="19">SUM(J48:J54)</f>
        <v>0</v>
      </c>
      <c r="K47" s="24">
        <f t="shared" si="19"/>
        <v>0</v>
      </c>
      <c r="L47" s="24">
        <f t="shared" ref="L47:M47" si="20">SUM(L48:L54)</f>
        <v>0</v>
      </c>
      <c r="M47" s="24">
        <f t="shared" si="20"/>
        <v>0</v>
      </c>
      <c r="N47" s="24">
        <f t="shared" ref="N47:O47" si="21">SUM(N48:N54)</f>
        <v>0</v>
      </c>
      <c r="O47" s="24">
        <f t="shared" si="21"/>
        <v>0</v>
      </c>
      <c r="P47" s="24">
        <f t="shared" ref="P47" si="22">SUM(P48:P54)</f>
        <v>0</v>
      </c>
      <c r="Q47" s="24">
        <f t="shared" si="4"/>
        <v>0</v>
      </c>
      <c r="R47" s="9">
        <f t="shared" ref="R47" si="23">SUM(R48:R54)</f>
        <v>0</v>
      </c>
    </row>
    <row r="48" spans="1:18" s="7" customFormat="1" ht="30" x14ac:dyDescent="0.25">
      <c r="A48" s="3" t="s">
        <v>47</v>
      </c>
      <c r="B48" s="11">
        <f t="shared" si="15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f t="shared" si="4"/>
        <v>0</v>
      </c>
      <c r="R48" s="11">
        <v>0</v>
      </c>
    </row>
    <row r="49" spans="1:18" s="7" customFormat="1" ht="30" x14ac:dyDescent="0.25">
      <c r="A49" s="3" t="s">
        <v>48</v>
      </c>
      <c r="B49" s="11">
        <f t="shared" si="15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f t="shared" si="4"/>
        <v>0</v>
      </c>
      <c r="R49" s="11">
        <v>0</v>
      </c>
    </row>
    <row r="50" spans="1:18" s="7" customFormat="1" ht="30" x14ac:dyDescent="0.25">
      <c r="A50" s="3" t="s">
        <v>49</v>
      </c>
      <c r="B50" s="11">
        <f t="shared" si="15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f t="shared" si="4"/>
        <v>0</v>
      </c>
      <c r="R50" s="11">
        <v>0</v>
      </c>
    </row>
    <row r="51" spans="1:18" s="7" customFormat="1" ht="30" x14ac:dyDescent="0.25">
      <c r="A51" s="3" t="s">
        <v>50</v>
      </c>
      <c r="B51" s="11">
        <f t="shared" si="15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f t="shared" si="4"/>
        <v>0</v>
      </c>
      <c r="R51" s="11">
        <v>0</v>
      </c>
    </row>
    <row r="52" spans="1:18" s="7" customFormat="1" ht="30" x14ac:dyDescent="0.25">
      <c r="A52" s="3" t="s">
        <v>51</v>
      </c>
      <c r="B52" s="11">
        <f t="shared" si="15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f t="shared" si="4"/>
        <v>0</v>
      </c>
      <c r="R52" s="11">
        <v>0</v>
      </c>
    </row>
    <row r="53" spans="1:18" s="7" customFormat="1" ht="30" x14ac:dyDescent="0.25">
      <c r="A53" s="3" t="s">
        <v>52</v>
      </c>
      <c r="B53" s="11">
        <f t="shared" si="15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f t="shared" si="4"/>
        <v>0</v>
      </c>
      <c r="R53" s="11">
        <v>0</v>
      </c>
    </row>
    <row r="54" spans="1:18" s="7" customFormat="1" ht="30" x14ac:dyDescent="0.25">
      <c r="A54" s="3" t="s">
        <v>53</v>
      </c>
      <c r="B54" s="11">
        <f t="shared" si="15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f t="shared" si="4"/>
        <v>0</v>
      </c>
      <c r="R54" s="11">
        <v>0</v>
      </c>
    </row>
    <row r="55" spans="1:18" s="17" customFormat="1" ht="30" x14ac:dyDescent="0.25">
      <c r="A55" s="2" t="s">
        <v>54</v>
      </c>
      <c r="B55" s="9">
        <f t="shared" si="15"/>
        <v>8703272.8399999999</v>
      </c>
      <c r="C55" s="24">
        <v>3610120</v>
      </c>
      <c r="D55" s="45">
        <f t="shared" ref="D55:R55" si="24">SUM(D56:D64)</f>
        <v>0</v>
      </c>
      <c r="E55" s="24">
        <f t="shared" si="24"/>
        <v>0</v>
      </c>
      <c r="F55" s="24">
        <f t="shared" ref="F55:G55" si="25">SUM(F56:F64)</f>
        <v>0</v>
      </c>
      <c r="G55" s="24">
        <f t="shared" si="25"/>
        <v>0</v>
      </c>
      <c r="H55" s="24">
        <f t="shared" ref="H55:I55" si="26">SUM(H56:H64)</f>
        <v>0</v>
      </c>
      <c r="I55" s="24">
        <f t="shared" si="26"/>
        <v>0</v>
      </c>
      <c r="J55" s="24">
        <v>12181.14</v>
      </c>
      <c r="K55" s="24">
        <v>196342.2</v>
      </c>
      <c r="L55" s="24">
        <v>0</v>
      </c>
      <c r="M55" s="24">
        <v>1854999.73</v>
      </c>
      <c r="N55" s="24">
        <v>0</v>
      </c>
      <c r="O55" s="24">
        <v>0</v>
      </c>
      <c r="P55" s="24">
        <v>2288113.35</v>
      </c>
      <c r="Q55" s="24">
        <f t="shared" si="4"/>
        <v>4351636.42</v>
      </c>
      <c r="R55" s="9">
        <f t="shared" si="24"/>
        <v>0</v>
      </c>
    </row>
    <row r="56" spans="1:18" s="7" customFormat="1" x14ac:dyDescent="0.25">
      <c r="A56" s="3" t="s">
        <v>55</v>
      </c>
      <c r="B56" s="11">
        <f t="shared" si="15"/>
        <v>4476859.5999999996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v>196342.2</v>
      </c>
      <c r="L56" s="26">
        <v>0</v>
      </c>
      <c r="M56" s="26">
        <v>0</v>
      </c>
      <c r="N56" s="26">
        <v>0</v>
      </c>
      <c r="O56" s="26">
        <v>0</v>
      </c>
      <c r="P56" s="26">
        <v>2029906.46</v>
      </c>
      <c r="Q56" s="26">
        <f t="shared" si="4"/>
        <v>2238429.7999999998</v>
      </c>
      <c r="R56" s="11">
        <v>0</v>
      </c>
    </row>
    <row r="57" spans="1:18" s="7" customFormat="1" ht="30" x14ac:dyDescent="0.25">
      <c r="A57" s="3" t="s">
        <v>56</v>
      </c>
      <c r="B57" s="11">
        <f t="shared" si="15"/>
        <v>516413.78</v>
      </c>
      <c r="C57" s="26">
        <v>258206.89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258206.89</v>
      </c>
      <c r="Q57" s="26">
        <f t="shared" si="4"/>
        <v>258206.89</v>
      </c>
      <c r="R57" s="11">
        <v>0</v>
      </c>
    </row>
    <row r="58" spans="1:18" s="7" customFormat="1" ht="30" x14ac:dyDescent="0.25">
      <c r="A58" s="3" t="s">
        <v>57</v>
      </c>
      <c r="B58" s="11">
        <f t="shared" si="15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f t="shared" si="4"/>
        <v>0</v>
      </c>
      <c r="R58" s="11">
        <v>0</v>
      </c>
    </row>
    <row r="59" spans="1:18" s="7" customFormat="1" ht="30" x14ac:dyDescent="0.25">
      <c r="A59" s="3" t="s">
        <v>58</v>
      </c>
      <c r="B59" s="11">
        <f t="shared" si="15"/>
        <v>3709999.46</v>
      </c>
      <c r="C59" s="26">
        <v>1854999.73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4">
        <v>1854999.73</v>
      </c>
      <c r="N59" s="24">
        <v>0</v>
      </c>
      <c r="O59" s="24">
        <v>0</v>
      </c>
      <c r="P59" s="24">
        <v>0</v>
      </c>
      <c r="Q59" s="26">
        <f t="shared" si="4"/>
        <v>1854999.73</v>
      </c>
      <c r="R59" s="11">
        <v>0</v>
      </c>
    </row>
    <row r="60" spans="1:18" s="7" customFormat="1" ht="30" x14ac:dyDescent="0.25">
      <c r="A60" s="3" t="s">
        <v>59</v>
      </c>
      <c r="B60" s="11">
        <f t="shared" si="15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f t="shared" si="4"/>
        <v>0</v>
      </c>
      <c r="R60" s="11">
        <v>0</v>
      </c>
    </row>
    <row r="61" spans="1:18" s="7" customFormat="1" x14ac:dyDescent="0.25">
      <c r="A61" s="3" t="s">
        <v>60</v>
      </c>
      <c r="B61" s="11">
        <f t="shared" si="15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f t="shared" si="4"/>
        <v>0</v>
      </c>
      <c r="R61" s="11">
        <v>0</v>
      </c>
    </row>
    <row r="62" spans="1:18" s="7" customFormat="1" x14ac:dyDescent="0.25">
      <c r="A62" s="3" t="s">
        <v>61</v>
      </c>
      <c r="B62" s="11">
        <f t="shared" si="15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f t="shared" si="4"/>
        <v>0</v>
      </c>
      <c r="R62" s="11">
        <v>0</v>
      </c>
    </row>
    <row r="63" spans="1:18" s="7" customFormat="1" x14ac:dyDescent="0.25">
      <c r="A63" s="3" t="s">
        <v>62</v>
      </c>
      <c r="B63" s="11">
        <f t="shared" si="15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f t="shared" si="4"/>
        <v>0</v>
      </c>
      <c r="R63" s="11">
        <v>0</v>
      </c>
    </row>
    <row r="64" spans="1:18" s="7" customFormat="1" ht="30" x14ac:dyDescent="0.25">
      <c r="A64" s="3" t="s">
        <v>63</v>
      </c>
      <c r="B64" s="11">
        <f t="shared" si="15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f t="shared" si="4"/>
        <v>0</v>
      </c>
      <c r="R64" s="11">
        <v>0</v>
      </c>
    </row>
    <row r="65" spans="1:18" s="17" customFormat="1" x14ac:dyDescent="0.25">
      <c r="A65" s="2" t="s">
        <v>64</v>
      </c>
      <c r="B65" s="9">
        <f t="shared" si="15"/>
        <v>0</v>
      </c>
      <c r="C65" s="24">
        <f t="shared" ref="C65:E65" si="27">SUM(C66:C69)</f>
        <v>0</v>
      </c>
      <c r="D65" s="45">
        <f t="shared" si="27"/>
        <v>0</v>
      </c>
      <c r="E65" s="24">
        <f t="shared" si="27"/>
        <v>0</v>
      </c>
      <c r="F65" s="24">
        <f t="shared" ref="F65:G65" si="28">SUM(F66:F69)</f>
        <v>0</v>
      </c>
      <c r="G65" s="24">
        <f t="shared" si="28"/>
        <v>0</v>
      </c>
      <c r="H65" s="24">
        <f t="shared" ref="H65:I65" si="29">SUM(H66:H69)</f>
        <v>0</v>
      </c>
      <c r="I65" s="24">
        <f t="shared" si="29"/>
        <v>0</v>
      </c>
      <c r="J65" s="24">
        <f t="shared" ref="J65:K65" si="30">SUM(J66:J69)</f>
        <v>0</v>
      </c>
      <c r="K65" s="24">
        <f t="shared" si="30"/>
        <v>0</v>
      </c>
      <c r="L65" s="24">
        <f t="shared" ref="L65:M65" si="31">SUM(L66:L69)</f>
        <v>0</v>
      </c>
      <c r="M65" s="24">
        <f t="shared" si="31"/>
        <v>0</v>
      </c>
      <c r="N65" s="24">
        <f t="shared" ref="N65:O65" si="32">SUM(N66:N69)</f>
        <v>0</v>
      </c>
      <c r="O65" s="24">
        <f t="shared" si="32"/>
        <v>0</v>
      </c>
      <c r="P65" s="24">
        <f t="shared" ref="P65" si="33">SUM(P66:P69)</f>
        <v>0</v>
      </c>
      <c r="Q65" s="24">
        <f t="shared" si="4"/>
        <v>0</v>
      </c>
      <c r="R65" s="9">
        <f t="shared" ref="R65" si="34">SUM(R66:R69)</f>
        <v>0</v>
      </c>
    </row>
    <row r="66" spans="1:18" s="7" customFormat="1" x14ac:dyDescent="0.25">
      <c r="A66" s="3" t="s">
        <v>65</v>
      </c>
      <c r="B66" s="11">
        <f t="shared" si="15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f t="shared" si="4"/>
        <v>0</v>
      </c>
      <c r="R66" s="11">
        <v>0</v>
      </c>
    </row>
    <row r="67" spans="1:18" s="7" customFormat="1" x14ac:dyDescent="0.25">
      <c r="A67" s="3" t="s">
        <v>66</v>
      </c>
      <c r="B67" s="11">
        <f t="shared" si="15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f t="shared" si="4"/>
        <v>0</v>
      </c>
      <c r="R67" s="11">
        <v>0</v>
      </c>
    </row>
    <row r="68" spans="1:18" s="7" customFormat="1" ht="28.5" customHeight="1" x14ac:dyDescent="0.25">
      <c r="A68" s="3" t="s">
        <v>67</v>
      </c>
      <c r="B68" s="11">
        <f t="shared" si="15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f t="shared" si="4"/>
        <v>0</v>
      </c>
      <c r="R68" s="11">
        <v>0</v>
      </c>
    </row>
    <row r="69" spans="1:18" s="7" customFormat="1" ht="37.5" customHeight="1" x14ac:dyDescent="0.25">
      <c r="A69" s="3" t="s">
        <v>68</v>
      </c>
      <c r="B69" s="11">
        <f t="shared" si="15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f t="shared" si="4"/>
        <v>0</v>
      </c>
      <c r="R69" s="11">
        <v>0</v>
      </c>
    </row>
    <row r="70" spans="1:18" s="17" customFormat="1" ht="30" x14ac:dyDescent="0.25">
      <c r="A70" s="2" t="s">
        <v>69</v>
      </c>
      <c r="B70" s="9">
        <f t="shared" si="15"/>
        <v>0</v>
      </c>
      <c r="C70" s="24">
        <f t="shared" ref="C70:E70" si="35">SUM(C71:C72)</f>
        <v>0</v>
      </c>
      <c r="D70" s="45">
        <f t="shared" si="35"/>
        <v>0</v>
      </c>
      <c r="E70" s="24">
        <f t="shared" si="35"/>
        <v>0</v>
      </c>
      <c r="F70" s="24">
        <f t="shared" ref="F70:G70" si="36">SUM(F71:F72)</f>
        <v>0</v>
      </c>
      <c r="G70" s="24">
        <f t="shared" si="36"/>
        <v>0</v>
      </c>
      <c r="H70" s="24">
        <f t="shared" ref="H70:I70" si="37">SUM(H71:H72)</f>
        <v>0</v>
      </c>
      <c r="I70" s="24">
        <f t="shared" si="37"/>
        <v>0</v>
      </c>
      <c r="J70" s="24">
        <f t="shared" ref="J70:K70" si="38">SUM(J71:J72)</f>
        <v>0</v>
      </c>
      <c r="K70" s="24">
        <f t="shared" si="38"/>
        <v>0</v>
      </c>
      <c r="L70" s="24">
        <f t="shared" ref="L70:M70" si="39">SUM(L71:L72)</f>
        <v>0</v>
      </c>
      <c r="M70" s="24">
        <f t="shared" si="39"/>
        <v>0</v>
      </c>
      <c r="N70" s="24">
        <f t="shared" ref="N70:O70" si="40">SUM(N71:N72)</f>
        <v>0</v>
      </c>
      <c r="O70" s="24">
        <f t="shared" si="40"/>
        <v>0</v>
      </c>
      <c r="P70" s="24">
        <f t="shared" ref="P70" si="41">SUM(P71:P72)</f>
        <v>0</v>
      </c>
      <c r="Q70" s="24">
        <f t="shared" si="4"/>
        <v>0</v>
      </c>
      <c r="R70" s="9">
        <f t="shared" ref="R70" si="42">SUM(R71:R72)</f>
        <v>0</v>
      </c>
    </row>
    <row r="71" spans="1:18" s="7" customFormat="1" x14ac:dyDescent="0.25">
      <c r="A71" s="3" t="s">
        <v>70</v>
      </c>
      <c r="B71" s="11">
        <f t="shared" si="15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f t="shared" si="4"/>
        <v>0</v>
      </c>
      <c r="R71" s="11">
        <v>0</v>
      </c>
    </row>
    <row r="72" spans="1:18" s="7" customFormat="1" ht="30" x14ac:dyDescent="0.25">
      <c r="A72" s="3" t="s">
        <v>71</v>
      </c>
      <c r="B72" s="11">
        <f t="shared" si="15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f t="shared" si="4"/>
        <v>0</v>
      </c>
      <c r="R72" s="11">
        <v>0</v>
      </c>
    </row>
    <row r="73" spans="1:18" s="17" customFormat="1" x14ac:dyDescent="0.25">
      <c r="A73" s="2" t="s">
        <v>72</v>
      </c>
      <c r="B73" s="9">
        <f t="shared" si="15"/>
        <v>0</v>
      </c>
      <c r="C73" s="24">
        <f t="shared" ref="C73:E73" si="43">SUM(C74:C76)</f>
        <v>0</v>
      </c>
      <c r="D73" s="45">
        <f t="shared" si="43"/>
        <v>0</v>
      </c>
      <c r="E73" s="24">
        <f t="shared" si="43"/>
        <v>0</v>
      </c>
      <c r="F73" s="24">
        <f t="shared" ref="F73:G73" si="44">SUM(F74:F76)</f>
        <v>0</v>
      </c>
      <c r="G73" s="24">
        <f t="shared" si="44"/>
        <v>0</v>
      </c>
      <c r="H73" s="24">
        <f t="shared" ref="H73:I73" si="45">SUM(H74:H76)</f>
        <v>0</v>
      </c>
      <c r="I73" s="24">
        <f t="shared" si="45"/>
        <v>0</v>
      </c>
      <c r="J73" s="24">
        <f t="shared" ref="J73:K73" si="46">SUM(J74:J76)</f>
        <v>0</v>
      </c>
      <c r="K73" s="24">
        <f t="shared" si="46"/>
        <v>0</v>
      </c>
      <c r="L73" s="24">
        <f t="shared" ref="L73:M73" si="47">SUM(L74:L76)</f>
        <v>0</v>
      </c>
      <c r="M73" s="24">
        <f t="shared" si="47"/>
        <v>0</v>
      </c>
      <c r="N73" s="24">
        <f t="shared" ref="N73:O73" si="48">SUM(N74:N76)</f>
        <v>0</v>
      </c>
      <c r="O73" s="24">
        <f t="shared" si="48"/>
        <v>0</v>
      </c>
      <c r="P73" s="24">
        <f t="shared" ref="P73" si="49">SUM(P74:P76)</f>
        <v>0</v>
      </c>
      <c r="Q73" s="24">
        <f t="shared" si="4"/>
        <v>0</v>
      </c>
      <c r="R73" s="9">
        <f t="shared" ref="R73" si="50">SUM(R74:R76)</f>
        <v>0</v>
      </c>
    </row>
    <row r="74" spans="1:18" s="7" customFormat="1" ht="30" x14ac:dyDescent="0.25">
      <c r="A74" s="3" t="s">
        <v>73</v>
      </c>
      <c r="B74" s="11">
        <f t="shared" si="15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f t="shared" si="4"/>
        <v>0</v>
      </c>
      <c r="R74" s="11">
        <v>0</v>
      </c>
    </row>
    <row r="75" spans="1:18" s="7" customFormat="1" ht="30" x14ac:dyDescent="0.25">
      <c r="A75" s="3" t="s">
        <v>74</v>
      </c>
      <c r="B75" s="11">
        <f t="shared" si="15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f t="shared" si="4"/>
        <v>0</v>
      </c>
      <c r="R75" s="11">
        <v>0</v>
      </c>
    </row>
    <row r="76" spans="1:18" s="7" customFormat="1" ht="30" x14ac:dyDescent="0.25">
      <c r="A76" s="3" t="s">
        <v>75</v>
      </c>
      <c r="B76" s="11">
        <f t="shared" si="15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f t="shared" si="4"/>
        <v>0</v>
      </c>
      <c r="R76" s="11">
        <v>0</v>
      </c>
    </row>
    <row r="77" spans="1:18" s="7" customFormat="1" x14ac:dyDescent="0.25">
      <c r="A77" s="4" t="s">
        <v>76</v>
      </c>
      <c r="B77" s="12">
        <f t="shared" si="15"/>
        <v>279329669.17999995</v>
      </c>
      <c r="C77" s="27">
        <f>C12</f>
        <v>155378494</v>
      </c>
      <c r="D77" s="48">
        <f t="shared" ref="D77" si="51">D12</f>
        <v>0</v>
      </c>
      <c r="E77" s="27">
        <f t="shared" ref="E77:J77" si="52">E12</f>
        <v>6383090.5</v>
      </c>
      <c r="F77" s="27">
        <f t="shared" si="52"/>
        <v>8128288.9800000004</v>
      </c>
      <c r="G77" s="27">
        <f t="shared" si="52"/>
        <v>7785551.8700000001</v>
      </c>
      <c r="H77" s="27">
        <f t="shared" si="52"/>
        <v>7877463.2400000002</v>
      </c>
      <c r="I77" s="27">
        <f t="shared" si="52"/>
        <v>11923717.41</v>
      </c>
      <c r="J77" s="27">
        <f t="shared" si="52"/>
        <v>15297863.08</v>
      </c>
      <c r="K77" s="27">
        <f t="shared" ref="K77:L77" si="53">K12</f>
        <v>11188551.93</v>
      </c>
      <c r="L77" s="27">
        <f t="shared" si="53"/>
        <v>9662135.2699999996</v>
      </c>
      <c r="M77" s="27">
        <f t="shared" ref="M77:N77" si="54">M12</f>
        <v>11792479.609999999</v>
      </c>
      <c r="N77" s="27">
        <f t="shared" si="54"/>
        <v>13698619</v>
      </c>
      <c r="O77" s="27">
        <f t="shared" ref="O77:P77" si="55">O12</f>
        <v>12868769.35</v>
      </c>
      <c r="P77" s="27">
        <f t="shared" si="55"/>
        <v>23058304.350000001</v>
      </c>
      <c r="Q77" s="27">
        <f t="shared" ref="Q77:Q90" si="56">SUM(E77:E77)+F77+G77+H77+I77+J77+K77+L77+M77+N77+O77+P77</f>
        <v>139664834.58999997</v>
      </c>
      <c r="R77" s="12">
        <f t="shared" ref="R77" si="57">R12</f>
        <v>0</v>
      </c>
    </row>
    <row r="78" spans="1:18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>
        <f t="shared" si="56"/>
        <v>0</v>
      </c>
      <c r="R78" s="10"/>
    </row>
    <row r="79" spans="1:18" s="7" customFormat="1" x14ac:dyDescent="0.25">
      <c r="A79" s="1" t="s">
        <v>77</v>
      </c>
      <c r="B79" s="8">
        <f t="shared" ref="B79:B88" si="58">SUM(E79:R79)</f>
        <v>0</v>
      </c>
      <c r="C79" s="34">
        <f t="shared" ref="C79:D79" si="59">C80+C83+C86</f>
        <v>0</v>
      </c>
      <c r="D79" s="44">
        <f t="shared" si="59"/>
        <v>0</v>
      </c>
      <c r="E79" s="8">
        <f t="shared" ref="E79:J79" si="60">E80+E83+E86</f>
        <v>0</v>
      </c>
      <c r="F79" s="8">
        <f t="shared" si="60"/>
        <v>0</v>
      </c>
      <c r="G79" s="8">
        <f t="shared" si="60"/>
        <v>0</v>
      </c>
      <c r="H79" s="8">
        <f t="shared" si="60"/>
        <v>0</v>
      </c>
      <c r="I79" s="8">
        <f t="shared" si="60"/>
        <v>0</v>
      </c>
      <c r="J79" s="8">
        <f t="shared" si="60"/>
        <v>0</v>
      </c>
      <c r="K79" s="8">
        <f t="shared" ref="K79:L79" si="61">K80+K83+K86</f>
        <v>0</v>
      </c>
      <c r="L79" s="8">
        <f t="shared" si="61"/>
        <v>0</v>
      </c>
      <c r="M79" s="8">
        <f t="shared" ref="M79:N79" si="62">M80+M83+M86</f>
        <v>0</v>
      </c>
      <c r="N79" s="8">
        <f t="shared" si="62"/>
        <v>0</v>
      </c>
      <c r="O79" s="8">
        <f t="shared" ref="O79:P79" si="63">O80+O83+O86</f>
        <v>0</v>
      </c>
      <c r="P79" s="8">
        <f t="shared" si="63"/>
        <v>0</v>
      </c>
      <c r="Q79" s="8">
        <f t="shared" si="56"/>
        <v>0</v>
      </c>
      <c r="R79" s="8">
        <f t="shared" ref="R79" si="64">R80+R83+R86</f>
        <v>0</v>
      </c>
    </row>
    <row r="80" spans="1:18" s="17" customFormat="1" ht="24.75" customHeight="1" x14ac:dyDescent="0.25">
      <c r="A80" s="2" t="s">
        <v>78</v>
      </c>
      <c r="B80" s="9">
        <f t="shared" si="58"/>
        <v>0</v>
      </c>
      <c r="C80" s="35">
        <f t="shared" ref="C80:D80" si="65">SUM(C81:C82)</f>
        <v>0</v>
      </c>
      <c r="D80" s="45">
        <f t="shared" si="65"/>
        <v>0</v>
      </c>
      <c r="E80" s="9">
        <f t="shared" ref="E80:J80" si="66">SUM(E81:E82)</f>
        <v>0</v>
      </c>
      <c r="F80" s="9">
        <f t="shared" si="66"/>
        <v>0</v>
      </c>
      <c r="G80" s="9">
        <f t="shared" si="66"/>
        <v>0</v>
      </c>
      <c r="H80" s="9">
        <f t="shared" si="66"/>
        <v>0</v>
      </c>
      <c r="I80" s="9">
        <f t="shared" si="66"/>
        <v>0</v>
      </c>
      <c r="J80" s="9">
        <f t="shared" si="66"/>
        <v>0</v>
      </c>
      <c r="K80" s="9">
        <f t="shared" ref="K80:L80" si="67">SUM(K81:K82)</f>
        <v>0</v>
      </c>
      <c r="L80" s="9">
        <f t="shared" si="67"/>
        <v>0</v>
      </c>
      <c r="M80" s="9">
        <f t="shared" ref="M80:N80" si="68">SUM(M81:M82)</f>
        <v>0</v>
      </c>
      <c r="N80" s="9">
        <f t="shared" si="68"/>
        <v>0</v>
      </c>
      <c r="O80" s="9">
        <f t="shared" ref="O80:P80" si="69">SUM(O81:O82)</f>
        <v>0</v>
      </c>
      <c r="P80" s="9">
        <f t="shared" si="69"/>
        <v>0</v>
      </c>
      <c r="Q80" s="9">
        <f t="shared" si="56"/>
        <v>0</v>
      </c>
      <c r="R80" s="9">
        <f t="shared" ref="R80" si="70">SUM(R81:R82)</f>
        <v>0</v>
      </c>
    </row>
    <row r="81" spans="1:18" s="7" customFormat="1" ht="21.75" customHeight="1" x14ac:dyDescent="0.25">
      <c r="A81" s="3" t="s">
        <v>79</v>
      </c>
      <c r="B81" s="11">
        <f t="shared" si="58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f t="shared" si="56"/>
        <v>0</v>
      </c>
      <c r="R81" s="11">
        <v>0</v>
      </c>
    </row>
    <row r="82" spans="1:18" s="7" customFormat="1" ht="30" x14ac:dyDescent="0.25">
      <c r="A82" s="3" t="s">
        <v>80</v>
      </c>
      <c r="B82" s="11">
        <f t="shared" si="58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f t="shared" si="56"/>
        <v>0</v>
      </c>
      <c r="R82" s="11">
        <v>0</v>
      </c>
    </row>
    <row r="83" spans="1:18" s="17" customFormat="1" x14ac:dyDescent="0.25">
      <c r="A83" s="2" t="s">
        <v>81</v>
      </c>
      <c r="B83" s="9">
        <f t="shared" si="58"/>
        <v>0</v>
      </c>
      <c r="C83" s="35">
        <f t="shared" ref="C83:D83" si="71">SUM(C84:C85)</f>
        <v>0</v>
      </c>
      <c r="D83" s="45">
        <f t="shared" si="71"/>
        <v>0</v>
      </c>
      <c r="E83" s="9">
        <f t="shared" ref="E83:J83" si="72">SUM(E84:E85)</f>
        <v>0</v>
      </c>
      <c r="F83" s="9">
        <f t="shared" si="72"/>
        <v>0</v>
      </c>
      <c r="G83" s="9">
        <f t="shared" si="72"/>
        <v>0</v>
      </c>
      <c r="H83" s="9">
        <f t="shared" si="72"/>
        <v>0</v>
      </c>
      <c r="I83" s="9">
        <f t="shared" si="72"/>
        <v>0</v>
      </c>
      <c r="J83" s="9">
        <f t="shared" si="72"/>
        <v>0</v>
      </c>
      <c r="K83" s="9">
        <f t="shared" ref="K83:L83" si="73">SUM(K84:K85)</f>
        <v>0</v>
      </c>
      <c r="L83" s="9">
        <f t="shared" si="73"/>
        <v>0</v>
      </c>
      <c r="M83" s="9">
        <f t="shared" ref="M83:N83" si="74">SUM(M84:M85)</f>
        <v>0</v>
      </c>
      <c r="N83" s="9">
        <f t="shared" si="74"/>
        <v>0</v>
      </c>
      <c r="O83" s="9">
        <f t="shared" ref="O83:P83" si="75">SUM(O84:O85)</f>
        <v>0</v>
      </c>
      <c r="P83" s="9">
        <f t="shared" si="75"/>
        <v>0</v>
      </c>
      <c r="Q83" s="9">
        <f t="shared" si="56"/>
        <v>0</v>
      </c>
      <c r="R83" s="9">
        <f t="shared" ref="R83" si="76">SUM(R84:R85)</f>
        <v>0</v>
      </c>
    </row>
    <row r="84" spans="1:18" s="7" customFormat="1" ht="30" x14ac:dyDescent="0.25">
      <c r="A84" s="3" t="s">
        <v>82</v>
      </c>
      <c r="B84" s="11">
        <f t="shared" si="58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f t="shared" si="56"/>
        <v>0</v>
      </c>
      <c r="R84" s="11">
        <v>0</v>
      </c>
    </row>
    <row r="85" spans="1:18" s="7" customFormat="1" ht="30" x14ac:dyDescent="0.25">
      <c r="A85" s="3" t="s">
        <v>83</v>
      </c>
      <c r="B85" s="11">
        <f t="shared" si="58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f t="shared" si="56"/>
        <v>0</v>
      </c>
      <c r="R85" s="11">
        <v>0</v>
      </c>
    </row>
    <row r="86" spans="1:18" s="17" customFormat="1" ht="23.25" customHeight="1" x14ac:dyDescent="0.25">
      <c r="A86" s="2" t="s">
        <v>84</v>
      </c>
      <c r="B86" s="9">
        <f t="shared" si="58"/>
        <v>0</v>
      </c>
      <c r="C86" s="35">
        <f t="shared" ref="C86:D86" si="77">SUM(C87)</f>
        <v>0</v>
      </c>
      <c r="D86" s="45">
        <f t="shared" si="77"/>
        <v>0</v>
      </c>
      <c r="E86" s="9">
        <f t="shared" ref="E86:P86" si="78">SUM(E87)</f>
        <v>0</v>
      </c>
      <c r="F86" s="9">
        <f t="shared" si="78"/>
        <v>0</v>
      </c>
      <c r="G86" s="9">
        <f t="shared" si="78"/>
        <v>0</v>
      </c>
      <c r="H86" s="9">
        <f t="shared" si="78"/>
        <v>0</v>
      </c>
      <c r="I86" s="9">
        <f t="shared" si="78"/>
        <v>0</v>
      </c>
      <c r="J86" s="9">
        <f t="shared" si="78"/>
        <v>0</v>
      </c>
      <c r="K86" s="9">
        <f t="shared" si="78"/>
        <v>0</v>
      </c>
      <c r="L86" s="9">
        <f t="shared" si="78"/>
        <v>0</v>
      </c>
      <c r="M86" s="9">
        <f t="shared" si="78"/>
        <v>0</v>
      </c>
      <c r="N86" s="9">
        <f t="shared" si="78"/>
        <v>0</v>
      </c>
      <c r="O86" s="9">
        <f t="shared" si="78"/>
        <v>0</v>
      </c>
      <c r="P86" s="9">
        <f t="shared" si="78"/>
        <v>0</v>
      </c>
      <c r="Q86" s="9">
        <f t="shared" si="56"/>
        <v>0</v>
      </c>
      <c r="R86" s="9">
        <f t="shared" ref="R86" si="79">SUM(R87)</f>
        <v>0</v>
      </c>
    </row>
    <row r="87" spans="1:18" s="7" customFormat="1" ht="25.5" customHeight="1" x14ac:dyDescent="0.25">
      <c r="A87" s="3" t="s">
        <v>85</v>
      </c>
      <c r="B87" s="11">
        <f t="shared" si="58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f t="shared" si="56"/>
        <v>0</v>
      </c>
      <c r="R87" s="11">
        <v>0</v>
      </c>
    </row>
    <row r="88" spans="1:18" s="7" customFormat="1" x14ac:dyDescent="0.25">
      <c r="A88" s="4" t="s">
        <v>86</v>
      </c>
      <c r="B88" s="12">
        <f t="shared" si="58"/>
        <v>0</v>
      </c>
      <c r="C88" s="36">
        <f t="shared" ref="C88:D88" si="80">C79</f>
        <v>0</v>
      </c>
      <c r="D88" s="48">
        <f t="shared" si="80"/>
        <v>0</v>
      </c>
      <c r="E88" s="12">
        <f t="shared" ref="E88:J88" si="81">E79</f>
        <v>0</v>
      </c>
      <c r="F88" s="12">
        <f t="shared" si="81"/>
        <v>0</v>
      </c>
      <c r="G88" s="12">
        <f t="shared" si="81"/>
        <v>0</v>
      </c>
      <c r="H88" s="12">
        <f t="shared" si="81"/>
        <v>0</v>
      </c>
      <c r="I88" s="12">
        <f t="shared" si="81"/>
        <v>0</v>
      </c>
      <c r="J88" s="12">
        <f t="shared" si="81"/>
        <v>0</v>
      </c>
      <c r="K88" s="12">
        <f t="shared" ref="K88:L88" si="82">K79</f>
        <v>0</v>
      </c>
      <c r="L88" s="12">
        <f t="shared" si="82"/>
        <v>0</v>
      </c>
      <c r="M88" s="12">
        <f t="shared" ref="M88:N88" si="83">M79</f>
        <v>0</v>
      </c>
      <c r="N88" s="12">
        <f t="shared" si="83"/>
        <v>0</v>
      </c>
      <c r="O88" s="12">
        <f t="shared" ref="O88:P88" si="84">O79</f>
        <v>0</v>
      </c>
      <c r="P88" s="12">
        <f t="shared" si="84"/>
        <v>0</v>
      </c>
      <c r="Q88" s="12">
        <f t="shared" si="56"/>
        <v>0</v>
      </c>
      <c r="R88" s="12">
        <f t="shared" ref="R88" si="85">R79</f>
        <v>0</v>
      </c>
    </row>
    <row r="89" spans="1:18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>
        <f t="shared" si="56"/>
        <v>0</v>
      </c>
      <c r="R89" s="39"/>
    </row>
    <row r="90" spans="1:18" s="7" customFormat="1" ht="31.5" x14ac:dyDescent="0.25">
      <c r="A90" s="5" t="s">
        <v>87</v>
      </c>
      <c r="B90" s="13">
        <f>SUM(E90:R90)</f>
        <v>279329669.17999995</v>
      </c>
      <c r="C90" s="37">
        <f>C77+C88</f>
        <v>155378494</v>
      </c>
      <c r="D90" s="50">
        <f t="shared" ref="D90" si="86">D77+D88</f>
        <v>0</v>
      </c>
      <c r="E90" s="14">
        <f t="shared" ref="E90:J90" si="87">E77+E88</f>
        <v>6383090.5</v>
      </c>
      <c r="F90" s="14">
        <f t="shared" si="87"/>
        <v>8128288.9800000004</v>
      </c>
      <c r="G90" s="14">
        <f t="shared" si="87"/>
        <v>7785551.8700000001</v>
      </c>
      <c r="H90" s="14">
        <f t="shared" si="87"/>
        <v>7877463.2400000002</v>
      </c>
      <c r="I90" s="14">
        <f t="shared" si="87"/>
        <v>11923717.41</v>
      </c>
      <c r="J90" s="14">
        <f t="shared" si="87"/>
        <v>15297863.08</v>
      </c>
      <c r="K90" s="14">
        <f t="shared" ref="K90:L90" si="88">K77+K88</f>
        <v>11188551.93</v>
      </c>
      <c r="L90" s="14">
        <f t="shared" si="88"/>
        <v>9662135.2699999996</v>
      </c>
      <c r="M90" s="14">
        <f t="shared" ref="M90:N90" si="89">M77+M88</f>
        <v>11792479.609999999</v>
      </c>
      <c r="N90" s="14">
        <f t="shared" si="89"/>
        <v>13698619</v>
      </c>
      <c r="O90" s="14">
        <f t="shared" ref="O90:P90" si="90">O77+O88</f>
        <v>12868769.35</v>
      </c>
      <c r="P90" s="14">
        <f t="shared" si="90"/>
        <v>23058304.350000001</v>
      </c>
      <c r="Q90" s="14">
        <f t="shared" si="56"/>
        <v>139664834.58999997</v>
      </c>
      <c r="R90" s="14">
        <f t="shared" ref="R90" si="91">R77+R88</f>
        <v>0</v>
      </c>
    </row>
    <row r="91" spans="1:18" x14ac:dyDescent="0.25">
      <c r="A91" t="s">
        <v>88</v>
      </c>
    </row>
    <row r="92" spans="1:18" x14ac:dyDescent="0.25">
      <c r="A92" t="s">
        <v>89</v>
      </c>
    </row>
    <row r="93" spans="1:18" x14ac:dyDescent="0.25">
      <c r="A93" t="s">
        <v>90</v>
      </c>
    </row>
    <row r="94" spans="1:18" x14ac:dyDescent="0.25">
      <c r="A94" t="s">
        <v>6</v>
      </c>
    </row>
    <row r="95" spans="1:18" x14ac:dyDescent="0.25">
      <c r="A95" t="s">
        <v>91</v>
      </c>
    </row>
    <row r="96" spans="1:18" x14ac:dyDescent="0.25">
      <c r="A96" t="s">
        <v>92</v>
      </c>
      <c r="Q96" s="31"/>
    </row>
    <row r="97" spans="1:17" x14ac:dyDescent="0.25">
      <c r="A97" s="53"/>
      <c r="B97" s="53"/>
      <c r="C97" s="53"/>
      <c r="D97" s="53"/>
      <c r="E97" s="53"/>
    </row>
    <row r="98" spans="1:17" x14ac:dyDescent="0.25">
      <c r="B98"/>
      <c r="C98"/>
      <c r="D98"/>
    </row>
    <row r="99" spans="1:17" x14ac:dyDescent="0.25">
      <c r="B99"/>
      <c r="C99"/>
      <c r="D99"/>
    </row>
    <row r="100" spans="1:17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</row>
    <row r="101" spans="1:17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</row>
    <row r="102" spans="1:17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</row>
    <row r="103" spans="1:17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</row>
    <row r="104" spans="1:17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</row>
    <row r="105" spans="1:17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</row>
    <row r="106" spans="1:17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</row>
    <row r="107" spans="1:17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</row>
    <row r="108" spans="1:17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</row>
    <row r="109" spans="1:17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</row>
    <row r="110" spans="1:17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</row>
    <row r="111" spans="1:17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</row>
    <row r="112" spans="1:17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1:17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1:17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1:17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8" spans="1:17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</row>
    <row r="119" spans="1:17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</row>
    <row r="120" spans="1:17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</row>
  </sheetData>
  <mergeCells count="8">
    <mergeCell ref="A100:Q120"/>
    <mergeCell ref="A97:E97"/>
    <mergeCell ref="A1:R1"/>
    <mergeCell ref="A8:R8"/>
    <mergeCell ref="A9:R9"/>
    <mergeCell ref="A10:Q10"/>
    <mergeCell ref="A2:Q5"/>
    <mergeCell ref="A7:Q7"/>
  </mergeCells>
  <printOptions horizontalCentered="1"/>
  <pageMargins left="0.39370078740157483" right="0.39370078740157483" top="0.19685039370078741" bottom="0.19685039370078741" header="0" footer="0.31496062992125984"/>
  <pageSetup scale="50" fitToHeight="0" orientation="landscape" r:id="rId1"/>
  <rowBreaks count="3" manualBreakCount="3">
    <brk id="42" max="13" man="1"/>
    <brk id="59" max="13" man="1"/>
    <brk id="8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(2025-11)</vt:lpstr>
      <vt:lpstr>'Plantilla Ejecución (2025-11)'!Área_de_impresión</vt:lpstr>
      <vt:lpstr>'Plantilla Ejecución (2025-11)'!Títulos_a_imprimir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2026-01-09T18:22:18Z</cp:lastPrinted>
  <dcterms:created xsi:type="dcterms:W3CDTF">2018-04-17T18:57:16Z</dcterms:created>
  <dcterms:modified xsi:type="dcterms:W3CDTF">2026-01-09T18:23:53Z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