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2" documentId="8_{AB772FB6-EDC8-4AC9-9FFE-FAF4CCDAD560}" xr6:coauthVersionLast="47" xr6:coauthVersionMax="47" xr10:uidLastSave="{1DB62F23-9F72-4F56-BFE3-DC06AAE31ADC}"/>
  <bookViews>
    <workbookView xWindow="-120" yWindow="-120" windowWidth="29040" windowHeight="15720" tabRatio="881" xr2:uid="{00000000-000D-0000-FFFF-FFFF00000000}"/>
  </bookViews>
  <sheets>
    <sheet name="Plantilla Ejecución (2025-05)" sheetId="31" r:id="rId1"/>
  </sheets>
  <definedNames>
    <definedName name="_xlnm.Print_Area" localSheetId="0">'Plantilla Ejecución (2025-05)'!$A$1:$J$119</definedName>
    <definedName name="_xlnm.Print_Titles" localSheetId="0">'Plantilla Ejecución (2025-05)'!$11:$11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1" l="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75" i="31"/>
  <c r="J76" i="31"/>
  <c r="J78" i="31"/>
  <c r="J79" i="31"/>
  <c r="J80" i="31"/>
  <c r="J81" i="31"/>
  <c r="J82" i="31"/>
  <c r="J83" i="31"/>
  <c r="J84" i="31"/>
  <c r="J85" i="31"/>
  <c r="J86" i="31"/>
  <c r="J87" i="31"/>
  <c r="J88" i="31"/>
  <c r="J89" i="31"/>
  <c r="J12" i="31"/>
  <c r="I86" i="31"/>
  <c r="I83" i="31"/>
  <c r="I80" i="31"/>
  <c r="I79" i="31" s="1"/>
  <c r="I88" i="31" s="1"/>
  <c r="I77" i="31"/>
  <c r="I90" i="31" s="1"/>
  <c r="I73" i="31"/>
  <c r="I70" i="31"/>
  <c r="I65" i="31"/>
  <c r="I47" i="31"/>
  <c r="I39" i="31"/>
  <c r="F86" i="31"/>
  <c r="H86" i="31"/>
  <c r="H83" i="31"/>
  <c r="H80" i="31"/>
  <c r="H79" i="31" s="1"/>
  <c r="H88" i="31" s="1"/>
  <c r="H77" i="31"/>
  <c r="H90" i="31" s="1"/>
  <c r="H73" i="31"/>
  <c r="H70" i="31"/>
  <c r="H65" i="31"/>
  <c r="H47" i="31"/>
  <c r="H39" i="31"/>
  <c r="G86" i="31"/>
  <c r="G83" i="31"/>
  <c r="G80" i="31"/>
  <c r="G77" i="31"/>
  <c r="G73" i="31"/>
  <c r="G70" i="31"/>
  <c r="G65" i="31"/>
  <c r="G55" i="31"/>
  <c r="G47" i="31"/>
  <c r="G39" i="31"/>
  <c r="G29" i="31"/>
  <c r="F83" i="31"/>
  <c r="F80" i="31"/>
  <c r="F77" i="31"/>
  <c r="J77" i="31" s="1"/>
  <c r="F73" i="31"/>
  <c r="F70" i="31"/>
  <c r="F65" i="31"/>
  <c r="F55" i="31"/>
  <c r="F47" i="31"/>
  <c r="F39" i="31"/>
  <c r="F29" i="31"/>
  <c r="E77" i="31"/>
  <c r="C77" i="31"/>
  <c r="F79" i="31" l="1"/>
  <c r="G79" i="31"/>
  <c r="G88" i="31" s="1"/>
  <c r="G90" i="31"/>
  <c r="F88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D29" i="31"/>
  <c r="D19" i="31"/>
  <c r="D13" i="31"/>
  <c r="F90" i="31" l="1"/>
  <c r="J90" i="31" s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K86" i="31"/>
  <c r="E86" i="31"/>
  <c r="K83" i="31"/>
  <c r="E83" i="31"/>
  <c r="K80" i="31"/>
  <c r="E80" i="31"/>
  <c r="K73" i="31"/>
  <c r="K70" i="31"/>
  <c r="K65" i="31"/>
  <c r="K55" i="31"/>
  <c r="K47" i="31"/>
  <c r="K39" i="31"/>
  <c r="K29" i="31"/>
  <c r="E29" i="31"/>
  <c r="K19" i="31"/>
  <c r="K13" i="31"/>
  <c r="W12" i="31"/>
  <c r="P12" i="31"/>
  <c r="Q12" i="31" s="1"/>
  <c r="R12" i="31" s="1"/>
  <c r="S12" i="31" s="1"/>
  <c r="T12" i="31" s="1"/>
  <c r="U12" i="31" s="1"/>
  <c r="B83" i="31" l="1"/>
  <c r="B80" i="31"/>
  <c r="B65" i="31"/>
  <c r="B70" i="31"/>
  <c r="B73" i="31"/>
  <c r="B47" i="31"/>
  <c r="B55" i="31"/>
  <c r="B29" i="31"/>
  <c r="B86" i="31"/>
  <c r="K12" i="31"/>
  <c r="K77" i="31" s="1"/>
  <c r="K79" i="31"/>
  <c r="K88" i="31" s="1"/>
  <c r="E79" i="31"/>
  <c r="V11" i="31"/>
  <c r="W11" i="31" s="1"/>
  <c r="B79" i="31" l="1"/>
  <c r="B13" i="31"/>
  <c r="E88" i="31"/>
  <c r="K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<sst xmlns="http://schemas.openxmlformats.org/spreadsheetml/2006/main" count="102" uniqueCount="101">
  <si>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</si>
  <si>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</si>
  <si>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</si>
  <si>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</si>
  <si>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</si>
  <si>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</si>
  <si>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</si>
  <si>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</si>
  <si>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</si>
  <si>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</si>
  <si>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</si>
  <si>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</si>
  <si>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</si>
  <si>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</si>
  <si>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</si>
  <si>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</si>
  <si>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</si>
  <si>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</si>
  <si>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</si>
  <si>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</si>
  <si>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</si>
  <si>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</si>
  <si>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</si>
  <si>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</si>
  <si>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</si>
  <si>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</si>
  <si>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</si>
  <si>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</si>
  <si>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</si>
  <si>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</si>
  <si>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</si>
  <si>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</si>
  <si>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</si>
  <si>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</si>
  <si>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</si>
  <si>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</si>
  <si>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</si>
  <si>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</si>
  <si>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</si>
  <si>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</si>
  <si>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</si>
  <si>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</si>
  <si>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</si>
  <si>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</si>
  <si>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</si>
  <si>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</si>
  <si>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</si>
  <si>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</si>
  <si>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</si>
  <si>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</si>
  <si>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</si>
  <si>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</si>
  <si>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</si>
  <si>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</si>
  <si>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</si>
  <si>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</si>
  <si>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</si>
  <si>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</si>
  <si>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</si>
  <si>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</si>
  <si>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</si>
  <si>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</si>
  <si>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</si>
  <si>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</si>
  <si>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</si>
  <si>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</si>
  <si>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</si>
  <si>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</si>
  <si>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</si>
  <si>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</si>
  <si>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</si>
  <si>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</si>
  <si>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</si>
  <si>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</si>
  <si>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</si>
  <si>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</si>
  <si>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</si>
  <si>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</si>
  <si>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</si>
  <si>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</si>
  <si>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</si>
  <si>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</si>
  <si>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</si>
  <si>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</si>
  <si>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</si>
  <si>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</si>
  <si>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</si>
  <si>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</si>
  <si>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</si>
  <si>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</si>
  <si>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</si>
  <si>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</si>
  <si>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</si>
  <si>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</si>
  <si>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</si>
  <si>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 xml:space="preserve"> </t>
  </si>
  <si>
    <t>Año 2026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</si>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</sst>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765175</xdr:colOff>
      <xdr:row>0</xdr:row>
      <xdr:rowOff>79375</xdr:rowOff>
    </xdr:from>
    <xdr:to>
      <xdr:col>5</xdr:col>
      <xdr:colOff>120098</xdr:colOff>
      <xdr:row>6</xdr:row>
      <xdr:rowOff>43975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125" y="79375"/>
          <a:ext cx="1393273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2124076</xdr:colOff>
      <xdr:row>101</xdr:row>
      <xdr:rowOff>161925</xdr:rowOff>
    </xdr:from>
    <xdr:to>
      <xdr:col>8</xdr:col>
      <xdr:colOff>38101</xdr:colOff>
      <xdr:row>117</xdr:row>
      <xdr:rowOff>181414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0849B9-DDA3-489E-E01F-F5C6C600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28460700"/>
          <a:ext cx="6515100" cy="306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W102"/>
  <sheetViews>
    <sheetView showGridLines="0" tabSelected="1" view="pageBreakPreview" topLeftCell="A5" zoomScaleNormal="100" zoomScaleSheetLayoutView="100" workbookViewId="0">
      <selection activeCell="F25" sqref="F25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9" width="13.85546875" customWidth="1"/>
    <col min="10" max="10" width="15.7109375" customWidth="1"/>
    <col min="11" max="11" width="8.7109375" hidden="1" customWidth="1"/>
    <col min="12" max="12" width="96.7109375" bestFit="1" customWidth="1"/>
    <col min="14" max="21" width="6" bestFit="1" customWidth="1"/>
    <col min="22" max="23" width="7" bestFit="1" customWidth="1"/>
  </cols>
  <sheetData>
    <row r="1" spans="1:23" s="7" customFormat="1" ht="18.75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3" s="7" customFormat="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21"/>
      <c r="L2" s="22" t="s">
        <v>0</v>
      </c>
    </row>
    <row r="3" spans="1:23" s="7" customFormat="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21"/>
      <c r="L3" s="15" t="s">
        <v>1</v>
      </c>
    </row>
    <row r="4" spans="1:23" s="7" customFormat="1" ht="18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21"/>
      <c r="L4" s="15" t="s">
        <v>2</v>
      </c>
    </row>
    <row r="5" spans="1:23" s="7" customFormat="1" ht="18.7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21"/>
      <c r="L5" s="15" t="s">
        <v>4</v>
      </c>
    </row>
    <row r="6" spans="1:23" s="31" customFormat="1" ht="8.25" x14ac:dyDescent="0.25">
      <c r="A6" s="29"/>
      <c r="B6" s="29"/>
      <c r="C6" s="29"/>
      <c r="D6" s="34"/>
      <c r="E6" s="29"/>
      <c r="F6" s="29"/>
      <c r="G6" s="29"/>
      <c r="H6" s="29"/>
      <c r="I6" s="29"/>
      <c r="J6" s="29"/>
      <c r="K6" s="29"/>
      <c r="L6" s="30"/>
    </row>
    <row r="7" spans="1:23" s="7" customFormat="1" ht="18.75" customHeight="1" x14ac:dyDescent="0.25">
      <c r="A7" s="47" t="s">
        <v>96</v>
      </c>
      <c r="B7" s="47"/>
      <c r="C7" s="47"/>
      <c r="D7" s="47"/>
      <c r="E7" s="47"/>
      <c r="F7" s="47"/>
      <c r="G7" s="47"/>
      <c r="H7" s="47"/>
      <c r="I7" s="47"/>
      <c r="J7" s="47"/>
      <c r="K7" s="21"/>
      <c r="L7" s="15"/>
    </row>
    <row r="8" spans="1:23" s="7" customFormat="1" ht="15.75" customHeight="1" x14ac:dyDescent="0.25">
      <c r="A8" s="48" t="s">
        <v>3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3" s="7" customFormat="1" ht="15" customHeight="1" x14ac:dyDescent="0.25">
      <c r="A9" s="49" t="s">
        <v>5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23" s="7" customFormat="1" ht="15" customHeight="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23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20" t="s">
        <v>97</v>
      </c>
      <c r="G11" s="20" t="s">
        <v>98</v>
      </c>
      <c r="H11" s="20" t="s">
        <v>99</v>
      </c>
      <c r="I11" s="20" t="s">
        <v>100</v>
      </c>
      <c r="J11" s="45" t="s">
        <v>8</v>
      </c>
      <c r="K11" s="20" t="s">
        <v>10</v>
      </c>
      <c r="V11" s="16">
        <f>SUM(N12:V12)</f>
        <v>11.029108875781253</v>
      </c>
      <c r="W11" s="16">
        <f>+V11+W12</f>
        <v>13.989108875781252</v>
      </c>
    </row>
    <row r="12" spans="1:23" s="17" customFormat="1" x14ac:dyDescent="0.25">
      <c r="A12" s="1" t="s">
        <v>11</v>
      </c>
      <c r="B12" s="8">
        <f t="shared" ref="B12:B43" si="0">SUM(E12:K12)</f>
        <v>95578170.359999999</v>
      </c>
      <c r="C12" s="23">
        <v>130392955</v>
      </c>
      <c r="D12" s="23">
        <f>D13+D19+D29+D55</f>
        <v>0</v>
      </c>
      <c r="E12" s="23">
        <v>7914597.1399999997</v>
      </c>
      <c r="F12" s="23">
        <v>7903470.5099999998</v>
      </c>
      <c r="G12" s="23">
        <v>8423425.3399999999</v>
      </c>
      <c r="H12" s="23">
        <v>8851852.5099999998</v>
      </c>
      <c r="I12" s="23">
        <v>14695739.68</v>
      </c>
      <c r="J12" s="28">
        <f>SUM(E12:E12)+F12+G12+H12+I12</f>
        <v>47789085.18</v>
      </c>
      <c r="K12" s="8">
        <f t="shared" ref="K12" si="1">K13+K19+K29+K39+K47+K55+K65+K70+K73</f>
        <v>0</v>
      </c>
      <c r="N12" s="6">
        <v>1</v>
      </c>
      <c r="O12" s="6">
        <v>1.05</v>
      </c>
      <c r="P12" s="6">
        <f>+O12*1.05</f>
        <v>1.1025</v>
      </c>
      <c r="Q12" s="6">
        <f t="shared" ref="Q12:U12" si="2">+P12*1.05</f>
        <v>1.1576250000000001</v>
      </c>
      <c r="R12" s="6">
        <f t="shared" si="2"/>
        <v>1.2155062500000002</v>
      </c>
      <c r="S12" s="6">
        <f t="shared" si="2"/>
        <v>1.2762815625000004</v>
      </c>
      <c r="T12" s="6">
        <f t="shared" si="2"/>
        <v>1.3400956406250004</v>
      </c>
      <c r="U12" s="6">
        <f t="shared" si="2"/>
        <v>1.4071004226562505</v>
      </c>
      <c r="V12" s="6">
        <v>1.48</v>
      </c>
      <c r="W12" s="6">
        <f>+V12*2</f>
        <v>2.96</v>
      </c>
    </row>
    <row r="13" spans="1:23" s="17" customFormat="1" ht="30" customHeight="1" x14ac:dyDescent="0.25">
      <c r="A13" s="2" t="s">
        <v>12</v>
      </c>
      <c r="B13" s="9">
        <f t="shared" si="0"/>
        <v>66173120.760000005</v>
      </c>
      <c r="C13" s="24">
        <v>85756229</v>
      </c>
      <c r="D13" s="24">
        <f t="shared" ref="D13:K13" si="3">SUM(D14:D18)</f>
        <v>0</v>
      </c>
      <c r="E13" s="24">
        <v>5724691.6100000003</v>
      </c>
      <c r="F13" s="24">
        <v>5426470.5099999998</v>
      </c>
      <c r="G13" s="24">
        <v>5554189.3799999999</v>
      </c>
      <c r="H13" s="24">
        <v>5989430.1699999999</v>
      </c>
      <c r="I13" s="24">
        <v>10391778.710000001</v>
      </c>
      <c r="J13" s="24">
        <f t="shared" ref="J13:J76" si="4">SUM(E13:E13)+F13+G13+H13+I13</f>
        <v>33086560.380000003</v>
      </c>
      <c r="K13" s="9">
        <f t="shared" si="3"/>
        <v>0</v>
      </c>
      <c r="N13" s="18"/>
    </row>
    <row r="14" spans="1:23" s="7" customFormat="1" x14ac:dyDescent="0.25">
      <c r="A14" s="3" t="s">
        <v>13</v>
      </c>
      <c r="B14" s="11">
        <f t="shared" si="0"/>
        <v>49278728.32</v>
      </c>
      <c r="C14" s="25">
        <v>65975300</v>
      </c>
      <c r="D14" s="25">
        <v>0</v>
      </c>
      <c r="E14" s="26">
        <v>4955100</v>
      </c>
      <c r="F14" s="26">
        <v>4670129.37</v>
      </c>
      <c r="G14" s="26">
        <v>4850100</v>
      </c>
      <c r="H14" s="26">
        <v>5218934.79</v>
      </c>
      <c r="I14" s="26">
        <v>4945100</v>
      </c>
      <c r="J14" s="24">
        <f t="shared" si="4"/>
        <v>24639364.16</v>
      </c>
      <c r="K14" s="11">
        <v>0</v>
      </c>
    </row>
    <row r="15" spans="1:23" s="7" customFormat="1" x14ac:dyDescent="0.25">
      <c r="A15" s="3" t="s">
        <v>14</v>
      </c>
      <c r="B15" s="11">
        <f t="shared" si="0"/>
        <v>9602366.6600000001</v>
      </c>
      <c r="C15" s="25">
        <v>10623604</v>
      </c>
      <c r="D15" s="25">
        <v>0</v>
      </c>
      <c r="E15" s="26">
        <v>25000</v>
      </c>
      <c r="F15" s="26">
        <v>25000</v>
      </c>
      <c r="G15" s="26">
        <v>25000</v>
      </c>
      <c r="H15" s="26">
        <v>25000</v>
      </c>
      <c r="I15" s="26">
        <v>4701183.33</v>
      </c>
      <c r="J15" s="24">
        <f t="shared" si="4"/>
        <v>4801183.33</v>
      </c>
      <c r="K15" s="11">
        <v>0</v>
      </c>
    </row>
    <row r="16" spans="1:23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4">
        <f t="shared" si="4"/>
        <v>0</v>
      </c>
      <c r="K16" s="11">
        <v>0</v>
      </c>
    </row>
    <row r="17" spans="1:12" s="7" customFormat="1" x14ac:dyDescent="0.25">
      <c r="A17" s="3" t="s">
        <v>16</v>
      </c>
      <c r="B17" s="11">
        <f t="shared" si="0"/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4">
        <f t="shared" si="4"/>
        <v>0</v>
      </c>
      <c r="K17" s="11">
        <v>0</v>
      </c>
    </row>
    <row r="18" spans="1:12" s="7" customFormat="1" ht="30" x14ac:dyDescent="0.25">
      <c r="A18" s="3" t="s">
        <v>17</v>
      </c>
      <c r="B18" s="11">
        <f t="shared" si="0"/>
        <v>7381283.2599999998</v>
      </c>
      <c r="C18" s="25">
        <v>9157325</v>
      </c>
      <c r="D18" s="25">
        <v>0</v>
      </c>
      <c r="E18" s="26">
        <v>744591.61</v>
      </c>
      <c r="F18" s="26">
        <v>730969.88</v>
      </c>
      <c r="G18" s="26">
        <v>724089.38</v>
      </c>
      <c r="H18" s="26">
        <v>745495.38</v>
      </c>
      <c r="I18" s="26">
        <v>745495.38</v>
      </c>
      <c r="J18" s="24">
        <f t="shared" si="4"/>
        <v>3690641.63</v>
      </c>
      <c r="K18" s="11">
        <v>0</v>
      </c>
      <c r="L18" s="7" t="s">
        <v>95</v>
      </c>
    </row>
    <row r="19" spans="1:12" s="17" customFormat="1" x14ac:dyDescent="0.25">
      <c r="A19" s="2" t="s">
        <v>18</v>
      </c>
      <c r="B19" s="9">
        <f t="shared" si="0"/>
        <v>26691843.179999996</v>
      </c>
      <c r="C19" s="24">
        <v>33122025</v>
      </c>
      <c r="D19" s="24">
        <f t="shared" ref="D19:K19" si="5">SUM(D20:D28)</f>
        <v>0</v>
      </c>
      <c r="E19" s="24">
        <v>2189905.5299999998</v>
      </c>
      <c r="F19" s="24">
        <v>2477371.2599999998</v>
      </c>
      <c r="G19" s="24">
        <v>2848282.3</v>
      </c>
      <c r="H19" s="24">
        <v>2843731.14</v>
      </c>
      <c r="I19" s="24">
        <v>2986631.36</v>
      </c>
      <c r="J19" s="24">
        <f t="shared" si="4"/>
        <v>13345921.589999998</v>
      </c>
      <c r="K19" s="9">
        <f t="shared" si="5"/>
        <v>0</v>
      </c>
    </row>
    <row r="20" spans="1:12" s="7" customFormat="1" x14ac:dyDescent="0.25">
      <c r="A20" s="3" t="s">
        <v>19</v>
      </c>
      <c r="B20" s="11">
        <f t="shared" si="0"/>
        <v>2687640.98</v>
      </c>
      <c r="C20" s="25">
        <v>3600000</v>
      </c>
      <c r="D20" s="25">
        <v>0</v>
      </c>
      <c r="E20" s="26">
        <v>285639.59999999998</v>
      </c>
      <c r="F20" s="26">
        <v>269194.65000000002</v>
      </c>
      <c r="G20" s="26">
        <v>267294.98</v>
      </c>
      <c r="H20" s="26">
        <v>264715.65999999997</v>
      </c>
      <c r="I20" s="26">
        <v>256975.6</v>
      </c>
      <c r="J20" s="24">
        <f t="shared" si="4"/>
        <v>1343820.49</v>
      </c>
      <c r="K20" s="11">
        <v>0</v>
      </c>
    </row>
    <row r="21" spans="1:12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25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4">
        <f t="shared" si="4"/>
        <v>0</v>
      </c>
      <c r="K21" s="11">
        <v>0</v>
      </c>
    </row>
    <row r="22" spans="1:12" s="7" customFormat="1" x14ac:dyDescent="0.25">
      <c r="A22" s="3" t="s">
        <v>21</v>
      </c>
      <c r="B22" s="11">
        <f t="shared" si="0"/>
        <v>0</v>
      </c>
      <c r="C22" s="25">
        <v>450000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4">
        <f t="shared" si="4"/>
        <v>0</v>
      </c>
      <c r="K22" s="11">
        <v>0</v>
      </c>
    </row>
    <row r="23" spans="1:12" s="7" customFormat="1" ht="18" customHeight="1" x14ac:dyDescent="0.25">
      <c r="A23" s="3" t="s">
        <v>22</v>
      </c>
      <c r="B23" s="11">
        <f t="shared" si="0"/>
        <v>0</v>
      </c>
      <c r="C23" s="25">
        <v>200000</v>
      </c>
      <c r="D23" s="25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4">
        <f t="shared" si="4"/>
        <v>0</v>
      </c>
      <c r="K23" s="11">
        <v>0</v>
      </c>
    </row>
    <row r="24" spans="1:12" s="7" customFormat="1" x14ac:dyDescent="0.25">
      <c r="A24" s="3" t="s">
        <v>23</v>
      </c>
      <c r="B24" s="11">
        <f t="shared" si="0"/>
        <v>13189615.199999999</v>
      </c>
      <c r="C24" s="25">
        <v>1680000</v>
      </c>
      <c r="D24" s="25">
        <v>0</v>
      </c>
      <c r="E24" s="26">
        <v>1318961.52</v>
      </c>
      <c r="F24" s="26">
        <v>1318961.52</v>
      </c>
      <c r="G24" s="26">
        <v>1318961.52</v>
      </c>
      <c r="H24" s="26">
        <v>1318961.52</v>
      </c>
      <c r="I24" s="26">
        <v>1318961.52</v>
      </c>
      <c r="J24" s="24">
        <f t="shared" si="4"/>
        <v>6594807.5999999996</v>
      </c>
      <c r="K24" s="11">
        <v>0</v>
      </c>
    </row>
    <row r="25" spans="1:12" s="7" customFormat="1" x14ac:dyDescent="0.25">
      <c r="A25" s="3" t="s">
        <v>24</v>
      </c>
      <c r="B25" s="11">
        <f t="shared" si="0"/>
        <v>4111659.7199999997</v>
      </c>
      <c r="C25" s="25">
        <v>5302025</v>
      </c>
      <c r="D25" s="25">
        <v>0</v>
      </c>
      <c r="E25" s="26">
        <v>409821.76</v>
      </c>
      <c r="F25" s="26">
        <v>409821.76</v>
      </c>
      <c r="G25" s="26">
        <v>405676.76</v>
      </c>
      <c r="H25" s="26">
        <v>410680.43</v>
      </c>
      <c r="I25" s="26">
        <v>419829.15</v>
      </c>
      <c r="J25" s="24">
        <f t="shared" si="4"/>
        <v>2055829.8599999999</v>
      </c>
      <c r="K25" s="11">
        <v>0</v>
      </c>
    </row>
    <row r="26" spans="1:12" s="7" customFormat="1" ht="45" x14ac:dyDescent="0.25">
      <c r="A26" s="3" t="s">
        <v>25</v>
      </c>
      <c r="B26" s="11">
        <f t="shared" si="0"/>
        <v>253312.14</v>
      </c>
      <c r="C26" s="25">
        <v>400000</v>
      </c>
      <c r="D26" s="25">
        <v>0</v>
      </c>
      <c r="E26" s="26">
        <v>0</v>
      </c>
      <c r="F26" s="26">
        <v>0</v>
      </c>
      <c r="G26" s="26">
        <v>22779.99</v>
      </c>
      <c r="H26" s="26">
        <v>19706</v>
      </c>
      <c r="I26" s="26">
        <v>84170.08</v>
      </c>
      <c r="J26" s="24">
        <f t="shared" si="4"/>
        <v>126656.07</v>
      </c>
      <c r="K26" s="11">
        <v>0</v>
      </c>
    </row>
    <row r="27" spans="1:12" s="7" customFormat="1" ht="30" x14ac:dyDescent="0.25">
      <c r="A27" s="3" t="s">
        <v>26</v>
      </c>
      <c r="B27" s="11">
        <f t="shared" si="0"/>
        <v>1722788.2</v>
      </c>
      <c r="C27" s="25">
        <v>360000</v>
      </c>
      <c r="D27" s="25">
        <v>0</v>
      </c>
      <c r="E27" s="26">
        <v>0</v>
      </c>
      <c r="F27" s="26">
        <v>0</v>
      </c>
      <c r="G27" s="26">
        <v>283200</v>
      </c>
      <c r="H27" s="26">
        <v>0</v>
      </c>
      <c r="I27" s="26">
        <v>578194.1</v>
      </c>
      <c r="J27" s="24">
        <f t="shared" si="4"/>
        <v>861394.1</v>
      </c>
      <c r="K27" s="11">
        <v>0</v>
      </c>
    </row>
    <row r="28" spans="1:12" s="7" customFormat="1" ht="30" x14ac:dyDescent="0.25">
      <c r="A28" s="3" t="s">
        <v>27</v>
      </c>
      <c r="B28" s="11">
        <f t="shared" si="0"/>
        <v>4726826.9400000004</v>
      </c>
      <c r="C28" s="25">
        <v>6010000</v>
      </c>
      <c r="D28" s="25">
        <v>0</v>
      </c>
      <c r="E28" s="26">
        <v>175482.65</v>
      </c>
      <c r="F28" s="26">
        <v>479393.33</v>
      </c>
      <c r="G28" s="26">
        <v>550369.05000000005</v>
      </c>
      <c r="H28" s="26">
        <v>829667.53</v>
      </c>
      <c r="I28" s="26">
        <v>328500.90999999997</v>
      </c>
      <c r="J28" s="24">
        <f t="shared" si="4"/>
        <v>2363413.4700000002</v>
      </c>
      <c r="K28" s="11">
        <v>0</v>
      </c>
    </row>
    <row r="29" spans="1:12" s="17" customFormat="1" x14ac:dyDescent="0.25">
      <c r="A29" s="2" t="s">
        <v>28</v>
      </c>
      <c r="B29" s="9">
        <f t="shared" si="0"/>
        <v>2672041.62</v>
      </c>
      <c r="C29" s="24">
        <v>11414701</v>
      </c>
      <c r="D29" s="24">
        <f t="shared" ref="D29:K29" si="6">SUM(D30:D38)</f>
        <v>0</v>
      </c>
      <c r="E29" s="24">
        <f t="shared" si="6"/>
        <v>0</v>
      </c>
      <c r="F29" s="24">
        <f t="shared" ref="F29:G29" si="7">SUM(F30:F38)</f>
        <v>0</v>
      </c>
      <c r="G29" s="24">
        <f t="shared" si="7"/>
        <v>0</v>
      </c>
      <c r="H29" s="24">
        <v>18691.2</v>
      </c>
      <c r="I29" s="24">
        <v>1317329.6100000001</v>
      </c>
      <c r="J29" s="24">
        <f t="shared" si="4"/>
        <v>1336020.81</v>
      </c>
      <c r="K29" s="9">
        <f t="shared" si="6"/>
        <v>0</v>
      </c>
    </row>
    <row r="30" spans="1:12" s="7" customFormat="1" ht="30" x14ac:dyDescent="0.25">
      <c r="A30" s="3" t="s">
        <v>29</v>
      </c>
      <c r="B30" s="11">
        <f t="shared" si="0"/>
        <v>0</v>
      </c>
      <c r="C30" s="25">
        <v>100000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4">
        <f t="shared" si="4"/>
        <v>0</v>
      </c>
      <c r="K30" s="11">
        <v>0</v>
      </c>
    </row>
    <row r="31" spans="1:12" s="7" customFormat="1" x14ac:dyDescent="0.25">
      <c r="A31" s="3" t="s">
        <v>30</v>
      </c>
      <c r="B31" s="11">
        <f t="shared" si="0"/>
        <v>0</v>
      </c>
      <c r="C31" s="25">
        <v>0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4">
        <f t="shared" si="4"/>
        <v>0</v>
      </c>
      <c r="K31" s="11">
        <v>0</v>
      </c>
    </row>
    <row r="32" spans="1:12" s="7" customFormat="1" ht="30" x14ac:dyDescent="0.25">
      <c r="A32" s="3" t="s">
        <v>31</v>
      </c>
      <c r="B32" s="11">
        <f t="shared" si="0"/>
        <v>34336.94</v>
      </c>
      <c r="C32" s="25">
        <v>75000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17168.47</v>
      </c>
      <c r="J32" s="24">
        <f t="shared" si="4"/>
        <v>17168.47</v>
      </c>
      <c r="K32" s="11">
        <v>0</v>
      </c>
    </row>
    <row r="33" spans="1:11" s="7" customFormat="1" x14ac:dyDescent="0.25">
      <c r="A33" s="3" t="s">
        <v>32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4">
        <f t="shared" si="4"/>
        <v>0</v>
      </c>
      <c r="K33" s="11">
        <v>0</v>
      </c>
    </row>
    <row r="34" spans="1:11" s="7" customFormat="1" ht="24" customHeight="1" x14ac:dyDescent="0.25">
      <c r="A34" s="3" t="s">
        <v>33</v>
      </c>
      <c r="B34" s="11">
        <f t="shared" si="0"/>
        <v>0</v>
      </c>
      <c r="C34" s="26">
        <v>0</v>
      </c>
      <c r="D34" s="25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4">
        <f t="shared" si="4"/>
        <v>0</v>
      </c>
      <c r="K34" s="11">
        <v>0</v>
      </c>
    </row>
    <row r="35" spans="1:11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4">
        <f t="shared" si="4"/>
        <v>0</v>
      </c>
      <c r="K35" s="11">
        <v>0</v>
      </c>
    </row>
    <row r="36" spans="1:11" s="7" customFormat="1" ht="30" x14ac:dyDescent="0.25">
      <c r="A36" s="3" t="s">
        <v>35</v>
      </c>
      <c r="B36" s="11">
        <f t="shared" si="0"/>
        <v>1260000</v>
      </c>
      <c r="C36" s="25">
        <v>4205000</v>
      </c>
      <c r="D36" s="25">
        <v>0</v>
      </c>
      <c r="E36" s="26">
        <v>0</v>
      </c>
      <c r="F36" s="26">
        <v>0</v>
      </c>
      <c r="G36" s="26">
        <v>0</v>
      </c>
      <c r="H36" s="26">
        <v>0</v>
      </c>
      <c r="I36" s="26">
        <v>1260000</v>
      </c>
      <c r="J36" s="24"/>
      <c r="K36" s="11">
        <v>0</v>
      </c>
    </row>
    <row r="37" spans="1:11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4">
        <f t="shared" si="4"/>
        <v>0</v>
      </c>
      <c r="K37" s="11">
        <v>0</v>
      </c>
    </row>
    <row r="38" spans="1:11" s="7" customFormat="1" x14ac:dyDescent="0.25">
      <c r="A38" s="3" t="s">
        <v>37</v>
      </c>
      <c r="B38" s="11">
        <f t="shared" si="0"/>
        <v>117704.68</v>
      </c>
      <c r="C38" s="25">
        <v>7034701</v>
      </c>
      <c r="D38" s="25">
        <v>0</v>
      </c>
      <c r="E38" s="26">
        <v>0</v>
      </c>
      <c r="F38" s="26">
        <v>0</v>
      </c>
      <c r="G38" s="26">
        <v>0</v>
      </c>
      <c r="H38" s="26">
        <v>18691.2</v>
      </c>
      <c r="I38" s="26">
        <v>40161.14</v>
      </c>
      <c r="J38" s="24">
        <f t="shared" si="4"/>
        <v>58852.34</v>
      </c>
      <c r="K38" s="11">
        <v>0</v>
      </c>
    </row>
    <row r="39" spans="1:11" s="17" customFormat="1" x14ac:dyDescent="0.25">
      <c r="A39" s="2" t="s">
        <v>38</v>
      </c>
      <c r="B39" s="9">
        <f t="shared" si="0"/>
        <v>0</v>
      </c>
      <c r="C39" s="24">
        <f t="shared" ref="C39:E39" si="8">SUM(C40:C46)</f>
        <v>0</v>
      </c>
      <c r="D39" s="24">
        <f t="shared" si="8"/>
        <v>0</v>
      </c>
      <c r="E39" s="24">
        <f t="shared" si="8"/>
        <v>0</v>
      </c>
      <c r="F39" s="24">
        <f t="shared" ref="F39:G39" si="9">SUM(F40:F46)</f>
        <v>0</v>
      </c>
      <c r="G39" s="24">
        <f t="shared" si="9"/>
        <v>0</v>
      </c>
      <c r="H39" s="24">
        <f t="shared" ref="H39:I39" si="10">SUM(H40:H46)</f>
        <v>0</v>
      </c>
      <c r="I39" s="24">
        <f t="shared" si="10"/>
        <v>0</v>
      </c>
      <c r="J39" s="24">
        <f t="shared" si="4"/>
        <v>0</v>
      </c>
      <c r="K39" s="9">
        <f t="shared" ref="K39" si="11">SUM(K40:K46)</f>
        <v>0</v>
      </c>
    </row>
    <row r="40" spans="1:11" s="7" customFormat="1" ht="30" x14ac:dyDescent="0.25">
      <c r="A40" s="3" t="s">
        <v>39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4">
        <f t="shared" si="4"/>
        <v>0</v>
      </c>
      <c r="K40" s="11">
        <v>0</v>
      </c>
    </row>
    <row r="41" spans="1:11" s="7" customFormat="1" ht="30" x14ac:dyDescent="0.25">
      <c r="A41" s="3" t="s">
        <v>40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4">
        <f t="shared" si="4"/>
        <v>0</v>
      </c>
      <c r="K41" s="11">
        <v>0</v>
      </c>
    </row>
    <row r="42" spans="1:11" s="7" customFormat="1" ht="30" x14ac:dyDescent="0.25">
      <c r="A42" s="3" t="s">
        <v>41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4">
        <f t="shared" si="4"/>
        <v>0</v>
      </c>
      <c r="K42" s="11">
        <v>0</v>
      </c>
    </row>
    <row r="43" spans="1:11" s="7" customFormat="1" ht="30" x14ac:dyDescent="0.25">
      <c r="A43" s="3" t="s">
        <v>42</v>
      </c>
      <c r="B43" s="11">
        <f t="shared" si="0"/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4">
        <f t="shared" si="4"/>
        <v>0</v>
      </c>
      <c r="K43" s="11">
        <v>0</v>
      </c>
    </row>
    <row r="44" spans="1:11" s="7" customFormat="1" ht="30" x14ac:dyDescent="0.25">
      <c r="A44" s="3" t="s">
        <v>43</v>
      </c>
      <c r="B44" s="11">
        <f t="shared" ref="B44:B77" si="12">SUM(E44:K44)</f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4">
        <f t="shared" si="4"/>
        <v>0</v>
      </c>
      <c r="K44" s="11">
        <v>0</v>
      </c>
    </row>
    <row r="45" spans="1:11" s="7" customFormat="1" ht="30" x14ac:dyDescent="0.25">
      <c r="A45" s="3" t="s">
        <v>44</v>
      </c>
      <c r="B45" s="11">
        <f t="shared" si="12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4">
        <f t="shared" si="4"/>
        <v>0</v>
      </c>
      <c r="K45" s="11">
        <v>0</v>
      </c>
    </row>
    <row r="46" spans="1:11" s="7" customFormat="1" ht="30" x14ac:dyDescent="0.25">
      <c r="A46" s="3" t="s">
        <v>45</v>
      </c>
      <c r="B46" s="11">
        <f t="shared" si="12"/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4">
        <f t="shared" si="4"/>
        <v>0</v>
      </c>
      <c r="K46" s="11">
        <v>0</v>
      </c>
    </row>
    <row r="47" spans="1:11" s="17" customFormat="1" x14ac:dyDescent="0.25">
      <c r="A47" s="2" t="s">
        <v>46</v>
      </c>
      <c r="B47" s="9">
        <f t="shared" si="12"/>
        <v>0</v>
      </c>
      <c r="C47" s="24">
        <f t="shared" ref="C47:E47" si="13">SUM(C48:C54)</f>
        <v>0</v>
      </c>
      <c r="D47" s="24">
        <f t="shared" si="13"/>
        <v>0</v>
      </c>
      <c r="E47" s="24">
        <f t="shared" si="13"/>
        <v>0</v>
      </c>
      <c r="F47" s="24">
        <f t="shared" ref="F47:G47" si="14">SUM(F48:F54)</f>
        <v>0</v>
      </c>
      <c r="G47" s="24">
        <f t="shared" si="14"/>
        <v>0</v>
      </c>
      <c r="H47" s="24">
        <f t="shared" ref="H47:I47" si="15">SUM(H48:H54)</f>
        <v>0</v>
      </c>
      <c r="I47" s="24">
        <f t="shared" si="15"/>
        <v>0</v>
      </c>
      <c r="J47" s="24">
        <f t="shared" si="4"/>
        <v>0</v>
      </c>
      <c r="K47" s="9">
        <f t="shared" ref="K47" si="16">SUM(K48:K54)</f>
        <v>0</v>
      </c>
    </row>
    <row r="48" spans="1:11" s="7" customFormat="1" ht="30" x14ac:dyDescent="0.25">
      <c r="A48" s="3" t="s">
        <v>47</v>
      </c>
      <c r="B48" s="11">
        <f t="shared" si="12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4">
        <f t="shared" si="4"/>
        <v>0</v>
      </c>
      <c r="K48" s="11">
        <v>0</v>
      </c>
    </row>
    <row r="49" spans="1:11" s="7" customFormat="1" ht="30" x14ac:dyDescent="0.25">
      <c r="A49" s="3" t="s">
        <v>48</v>
      </c>
      <c r="B49" s="11">
        <f t="shared" si="12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4">
        <f t="shared" si="4"/>
        <v>0</v>
      </c>
      <c r="K49" s="11">
        <v>0</v>
      </c>
    </row>
    <row r="50" spans="1:11" s="7" customFormat="1" ht="30" x14ac:dyDescent="0.25">
      <c r="A50" s="3" t="s">
        <v>49</v>
      </c>
      <c r="B50" s="11">
        <f t="shared" si="12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4">
        <f t="shared" si="4"/>
        <v>0</v>
      </c>
      <c r="K50" s="11">
        <v>0</v>
      </c>
    </row>
    <row r="51" spans="1:11" s="7" customFormat="1" ht="30" x14ac:dyDescent="0.25">
      <c r="A51" s="3" t="s">
        <v>50</v>
      </c>
      <c r="B51" s="11">
        <f t="shared" si="12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4">
        <f t="shared" si="4"/>
        <v>0</v>
      </c>
      <c r="K51" s="11">
        <v>0</v>
      </c>
    </row>
    <row r="52" spans="1:11" s="7" customFormat="1" ht="30" x14ac:dyDescent="0.25">
      <c r="A52" s="3" t="s">
        <v>51</v>
      </c>
      <c r="B52" s="11">
        <f t="shared" si="12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4">
        <f t="shared" si="4"/>
        <v>0</v>
      </c>
      <c r="K52" s="11">
        <v>0</v>
      </c>
    </row>
    <row r="53" spans="1:11" s="7" customFormat="1" ht="30" x14ac:dyDescent="0.25">
      <c r="A53" s="3" t="s">
        <v>52</v>
      </c>
      <c r="B53" s="11">
        <f t="shared" si="12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4">
        <f t="shared" si="4"/>
        <v>0</v>
      </c>
      <c r="K53" s="11">
        <v>0</v>
      </c>
    </row>
    <row r="54" spans="1:11" s="7" customFormat="1" ht="30" x14ac:dyDescent="0.25">
      <c r="A54" s="3" t="s">
        <v>53</v>
      </c>
      <c r="B54" s="11">
        <f t="shared" si="12"/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4">
        <f t="shared" si="4"/>
        <v>0</v>
      </c>
      <c r="K54" s="11">
        <v>0</v>
      </c>
    </row>
    <row r="55" spans="1:11" s="17" customFormat="1" ht="30" x14ac:dyDescent="0.25">
      <c r="A55" s="2" t="s">
        <v>54</v>
      </c>
      <c r="B55" s="9">
        <f t="shared" si="12"/>
        <v>41907.32</v>
      </c>
      <c r="C55" s="24">
        <v>100000</v>
      </c>
      <c r="D55" s="24">
        <f t="shared" ref="D55:K55" si="17">SUM(D56:D64)</f>
        <v>0</v>
      </c>
      <c r="E55" s="24">
        <f t="shared" si="17"/>
        <v>0</v>
      </c>
      <c r="F55" s="24">
        <f t="shared" ref="F55:G55" si="18">SUM(F56:F64)</f>
        <v>0</v>
      </c>
      <c r="G55" s="24">
        <f t="shared" si="18"/>
        <v>20953.66</v>
      </c>
      <c r="H55" s="24">
        <v>0</v>
      </c>
      <c r="I55" s="24">
        <v>0</v>
      </c>
      <c r="J55" s="24">
        <f t="shared" si="4"/>
        <v>20953.66</v>
      </c>
      <c r="K55" s="9">
        <f t="shared" si="17"/>
        <v>0</v>
      </c>
    </row>
    <row r="56" spans="1:11" s="7" customFormat="1" x14ac:dyDescent="0.25">
      <c r="A56" s="3" t="s">
        <v>55</v>
      </c>
      <c r="B56" s="11">
        <f t="shared" si="12"/>
        <v>41907.32</v>
      </c>
      <c r="C56" s="25">
        <v>100000</v>
      </c>
      <c r="D56" s="25">
        <v>0</v>
      </c>
      <c r="E56" s="26">
        <v>0</v>
      </c>
      <c r="F56" s="26">
        <v>0</v>
      </c>
      <c r="G56" s="26">
        <v>20953.66</v>
      </c>
      <c r="H56" s="26">
        <v>0</v>
      </c>
      <c r="I56" s="26">
        <v>0</v>
      </c>
      <c r="J56" s="24">
        <f t="shared" si="4"/>
        <v>20953.66</v>
      </c>
      <c r="K56" s="11">
        <v>0</v>
      </c>
    </row>
    <row r="57" spans="1:11" s="7" customFormat="1" ht="30" x14ac:dyDescent="0.25">
      <c r="A57" s="3" t="s">
        <v>56</v>
      </c>
      <c r="B57" s="11">
        <f t="shared" si="12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4">
        <f t="shared" si="4"/>
        <v>0</v>
      </c>
      <c r="K57" s="11">
        <v>0</v>
      </c>
    </row>
    <row r="58" spans="1:11" s="7" customFormat="1" ht="30" x14ac:dyDescent="0.25">
      <c r="A58" s="3" t="s">
        <v>57</v>
      </c>
      <c r="B58" s="11">
        <f t="shared" si="12"/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4">
        <f t="shared" si="4"/>
        <v>0</v>
      </c>
      <c r="K58" s="11">
        <v>0</v>
      </c>
    </row>
    <row r="59" spans="1:11" s="7" customFormat="1" ht="30" x14ac:dyDescent="0.25">
      <c r="A59" s="3" t="s">
        <v>58</v>
      </c>
      <c r="B59" s="11">
        <f t="shared" si="12"/>
        <v>0</v>
      </c>
      <c r="C59" s="26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4">
        <f t="shared" si="4"/>
        <v>0</v>
      </c>
      <c r="K59" s="11">
        <v>0</v>
      </c>
    </row>
    <row r="60" spans="1:11" s="7" customFormat="1" ht="30" x14ac:dyDescent="0.25">
      <c r="A60" s="3" t="s">
        <v>59</v>
      </c>
      <c r="B60" s="11">
        <f t="shared" si="12"/>
        <v>0</v>
      </c>
      <c r="C60" s="25">
        <v>0</v>
      </c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4">
        <f t="shared" si="4"/>
        <v>0</v>
      </c>
      <c r="K60" s="11">
        <v>0</v>
      </c>
    </row>
    <row r="61" spans="1:11" s="7" customFormat="1" x14ac:dyDescent="0.25">
      <c r="A61" s="3" t="s">
        <v>60</v>
      </c>
      <c r="B61" s="11">
        <f t="shared" si="12"/>
        <v>0</v>
      </c>
      <c r="C61" s="26"/>
      <c r="D61" s="25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4">
        <f t="shared" si="4"/>
        <v>0</v>
      </c>
      <c r="K61" s="11">
        <v>0</v>
      </c>
    </row>
    <row r="62" spans="1:11" s="7" customFormat="1" x14ac:dyDescent="0.25">
      <c r="A62" s="3" t="s">
        <v>61</v>
      </c>
      <c r="B62" s="11">
        <f t="shared" si="12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4">
        <f t="shared" si="4"/>
        <v>0</v>
      </c>
      <c r="K62" s="11">
        <v>0</v>
      </c>
    </row>
    <row r="63" spans="1:11" s="7" customFormat="1" x14ac:dyDescent="0.25">
      <c r="A63" s="3" t="s">
        <v>62</v>
      </c>
      <c r="B63" s="11">
        <f t="shared" si="12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4">
        <f t="shared" si="4"/>
        <v>0</v>
      </c>
      <c r="K63" s="11">
        <v>0</v>
      </c>
    </row>
    <row r="64" spans="1:11" s="7" customFormat="1" ht="30" x14ac:dyDescent="0.25">
      <c r="A64" s="3" t="s">
        <v>63</v>
      </c>
      <c r="B64" s="11">
        <f t="shared" si="12"/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4">
        <f t="shared" si="4"/>
        <v>0</v>
      </c>
      <c r="K64" s="11">
        <v>0</v>
      </c>
    </row>
    <row r="65" spans="1:11" s="17" customFormat="1" x14ac:dyDescent="0.25">
      <c r="A65" s="2" t="s">
        <v>64</v>
      </c>
      <c r="B65" s="9">
        <f t="shared" si="12"/>
        <v>0</v>
      </c>
      <c r="C65" s="24">
        <f t="shared" ref="C65:E65" si="19">SUM(C66:C69)</f>
        <v>0</v>
      </c>
      <c r="D65" s="24">
        <f t="shared" si="19"/>
        <v>0</v>
      </c>
      <c r="E65" s="24">
        <f t="shared" si="19"/>
        <v>0</v>
      </c>
      <c r="F65" s="24">
        <f t="shared" ref="F65:G65" si="20">SUM(F66:F69)</f>
        <v>0</v>
      </c>
      <c r="G65" s="24">
        <f t="shared" si="20"/>
        <v>0</v>
      </c>
      <c r="H65" s="24">
        <f t="shared" ref="H65:I65" si="21">SUM(H66:H69)</f>
        <v>0</v>
      </c>
      <c r="I65" s="24">
        <f t="shared" si="21"/>
        <v>0</v>
      </c>
      <c r="J65" s="24">
        <f t="shared" si="4"/>
        <v>0</v>
      </c>
      <c r="K65" s="9">
        <f t="shared" ref="K65" si="22">SUM(K66:K69)</f>
        <v>0</v>
      </c>
    </row>
    <row r="66" spans="1:11" s="7" customFormat="1" x14ac:dyDescent="0.25">
      <c r="A66" s="3" t="s">
        <v>65</v>
      </c>
      <c r="B66" s="11">
        <f t="shared" si="12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4">
        <f t="shared" si="4"/>
        <v>0</v>
      </c>
      <c r="K66" s="11">
        <v>0</v>
      </c>
    </row>
    <row r="67" spans="1:11" s="7" customFormat="1" x14ac:dyDescent="0.25">
      <c r="A67" s="3" t="s">
        <v>66</v>
      </c>
      <c r="B67" s="11">
        <f t="shared" si="12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4">
        <f t="shared" si="4"/>
        <v>0</v>
      </c>
      <c r="K67" s="11">
        <v>0</v>
      </c>
    </row>
    <row r="68" spans="1:11" s="7" customFormat="1" ht="27.75" customHeight="1" x14ac:dyDescent="0.25">
      <c r="A68" s="3" t="s">
        <v>67</v>
      </c>
      <c r="B68" s="11">
        <f t="shared" si="12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4">
        <f t="shared" si="4"/>
        <v>0</v>
      </c>
      <c r="K68" s="11">
        <v>0</v>
      </c>
    </row>
    <row r="69" spans="1:11" s="7" customFormat="1" ht="37.5" customHeight="1" x14ac:dyDescent="0.25">
      <c r="A69" s="3" t="s">
        <v>68</v>
      </c>
      <c r="B69" s="11">
        <f t="shared" si="12"/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4">
        <f t="shared" si="4"/>
        <v>0</v>
      </c>
      <c r="K69" s="11">
        <v>0</v>
      </c>
    </row>
    <row r="70" spans="1:11" s="17" customFormat="1" ht="30" x14ac:dyDescent="0.25">
      <c r="A70" s="2" t="s">
        <v>69</v>
      </c>
      <c r="B70" s="9">
        <f t="shared" si="12"/>
        <v>0</v>
      </c>
      <c r="C70" s="24">
        <f t="shared" ref="C70:E70" si="23">SUM(C71:C72)</f>
        <v>0</v>
      </c>
      <c r="D70" s="24">
        <f t="shared" si="23"/>
        <v>0</v>
      </c>
      <c r="E70" s="24">
        <f t="shared" si="23"/>
        <v>0</v>
      </c>
      <c r="F70" s="24">
        <f t="shared" ref="F70:G70" si="24">SUM(F71:F72)</f>
        <v>0</v>
      </c>
      <c r="G70" s="24">
        <f t="shared" si="24"/>
        <v>0</v>
      </c>
      <c r="H70" s="24">
        <f t="shared" ref="H70:I70" si="25">SUM(H71:H72)</f>
        <v>0</v>
      </c>
      <c r="I70" s="24">
        <f t="shared" si="25"/>
        <v>0</v>
      </c>
      <c r="J70" s="24">
        <f t="shared" si="4"/>
        <v>0</v>
      </c>
      <c r="K70" s="9">
        <f t="shared" ref="K70" si="26">SUM(K71:K72)</f>
        <v>0</v>
      </c>
    </row>
    <row r="71" spans="1:11" s="7" customFormat="1" x14ac:dyDescent="0.25">
      <c r="A71" s="3" t="s">
        <v>70</v>
      </c>
      <c r="B71" s="11">
        <f t="shared" si="12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4">
        <f t="shared" si="4"/>
        <v>0</v>
      </c>
      <c r="K71" s="11">
        <v>0</v>
      </c>
    </row>
    <row r="72" spans="1:11" s="7" customFormat="1" ht="30" x14ac:dyDescent="0.25">
      <c r="A72" s="3" t="s">
        <v>71</v>
      </c>
      <c r="B72" s="11">
        <f t="shared" si="12"/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4">
        <f t="shared" si="4"/>
        <v>0</v>
      </c>
      <c r="K72" s="11">
        <v>0</v>
      </c>
    </row>
    <row r="73" spans="1:11" s="17" customFormat="1" x14ac:dyDescent="0.25">
      <c r="A73" s="2" t="s">
        <v>72</v>
      </c>
      <c r="B73" s="9">
        <f t="shared" si="12"/>
        <v>0</v>
      </c>
      <c r="C73" s="24">
        <f t="shared" ref="C73:E73" si="27">SUM(C74:C76)</f>
        <v>0</v>
      </c>
      <c r="D73" s="24">
        <f t="shared" si="27"/>
        <v>0</v>
      </c>
      <c r="E73" s="24">
        <f t="shared" si="27"/>
        <v>0</v>
      </c>
      <c r="F73" s="24">
        <f t="shared" ref="F73:G73" si="28">SUM(F74:F76)</f>
        <v>0</v>
      </c>
      <c r="G73" s="24">
        <f t="shared" si="28"/>
        <v>0</v>
      </c>
      <c r="H73" s="24">
        <f t="shared" ref="H73:I73" si="29">SUM(H74:H76)</f>
        <v>0</v>
      </c>
      <c r="I73" s="24">
        <f t="shared" si="29"/>
        <v>0</v>
      </c>
      <c r="J73" s="24">
        <f t="shared" si="4"/>
        <v>0</v>
      </c>
      <c r="K73" s="9">
        <f t="shared" ref="K73" si="30">SUM(K74:K76)</f>
        <v>0</v>
      </c>
    </row>
    <row r="74" spans="1:11" s="7" customFormat="1" ht="30" x14ac:dyDescent="0.25">
      <c r="A74" s="3" t="s">
        <v>73</v>
      </c>
      <c r="B74" s="11">
        <f t="shared" si="12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4">
        <f t="shared" si="4"/>
        <v>0</v>
      </c>
      <c r="K74" s="11">
        <v>0</v>
      </c>
    </row>
    <row r="75" spans="1:11" s="7" customFormat="1" ht="30" x14ac:dyDescent="0.25">
      <c r="A75" s="3" t="s">
        <v>74</v>
      </c>
      <c r="B75" s="11">
        <f t="shared" si="12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4">
        <f t="shared" si="4"/>
        <v>0</v>
      </c>
      <c r="K75" s="11">
        <v>0</v>
      </c>
    </row>
    <row r="76" spans="1:11" s="7" customFormat="1" ht="30" x14ac:dyDescent="0.25">
      <c r="A76" s="3" t="s">
        <v>75</v>
      </c>
      <c r="B76" s="11">
        <f t="shared" si="12"/>
        <v>0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4">
        <f t="shared" si="4"/>
        <v>0</v>
      </c>
      <c r="K76" s="11">
        <v>0</v>
      </c>
    </row>
    <row r="77" spans="1:11" s="7" customFormat="1" x14ac:dyDescent="0.25">
      <c r="A77" s="4" t="s">
        <v>76</v>
      </c>
      <c r="B77" s="12">
        <f t="shared" si="12"/>
        <v>95578170.359999999</v>
      </c>
      <c r="C77" s="27">
        <f>C12</f>
        <v>130392955</v>
      </c>
      <c r="D77" s="27">
        <f t="shared" ref="D77" si="31">D12</f>
        <v>0</v>
      </c>
      <c r="E77" s="27">
        <f>E12</f>
        <v>7914597.1399999997</v>
      </c>
      <c r="F77" s="27">
        <f>F12</f>
        <v>7903470.5099999998</v>
      </c>
      <c r="G77" s="27">
        <f>G12</f>
        <v>8423425.3399999999</v>
      </c>
      <c r="H77" s="27">
        <f>H12</f>
        <v>8851852.5099999998</v>
      </c>
      <c r="I77" s="27">
        <f>I12</f>
        <v>14695739.68</v>
      </c>
      <c r="J77" s="27">
        <f t="shared" ref="J77:J90" si="32">SUM(E77:E77)+F77+G77+H77+I77</f>
        <v>47789085.18</v>
      </c>
      <c r="K77" s="12">
        <f t="shared" ref="K77" si="33">K12</f>
        <v>0</v>
      </c>
    </row>
    <row r="78" spans="1:11" s="7" customFormat="1" hidden="1" x14ac:dyDescent="0.25">
      <c r="A78" s="3"/>
      <c r="B78" s="10"/>
      <c r="C78" s="35"/>
      <c r="D78" s="35"/>
      <c r="E78" s="11"/>
      <c r="F78" s="11"/>
      <c r="G78" s="11"/>
      <c r="H78" s="11"/>
      <c r="I78" s="11"/>
      <c r="J78" s="39">
        <f t="shared" si="32"/>
        <v>0</v>
      </c>
      <c r="K78" s="10"/>
    </row>
    <row r="79" spans="1:11" s="7" customFormat="1" x14ac:dyDescent="0.25">
      <c r="A79" s="1" t="s">
        <v>77</v>
      </c>
      <c r="B79" s="8">
        <f t="shared" ref="B79:B88" si="34">SUM(E79:K79)</f>
        <v>0</v>
      </c>
      <c r="C79" s="36">
        <f t="shared" ref="C79:D79" si="35">C80+C83+C86</f>
        <v>0</v>
      </c>
      <c r="D79" s="36">
        <f t="shared" si="35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8">
        <f>H80+H83+H86</f>
        <v>0</v>
      </c>
      <c r="I79" s="8">
        <f>I80+I83+I86</f>
        <v>0</v>
      </c>
      <c r="J79" s="36">
        <f t="shared" si="32"/>
        <v>0</v>
      </c>
      <c r="K79" s="8">
        <f t="shared" ref="K79" si="36">K80+K83+K86</f>
        <v>0</v>
      </c>
    </row>
    <row r="80" spans="1:11" s="17" customFormat="1" ht="24.75" customHeight="1" x14ac:dyDescent="0.25">
      <c r="A80" s="2" t="s">
        <v>78</v>
      </c>
      <c r="B80" s="9">
        <f t="shared" si="34"/>
        <v>0</v>
      </c>
      <c r="C80" s="37">
        <f t="shared" ref="C80:D80" si="37">SUM(C81:C82)</f>
        <v>0</v>
      </c>
      <c r="D80" s="37">
        <f t="shared" si="37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9">
        <f>SUM(H81:H82)</f>
        <v>0</v>
      </c>
      <c r="I80" s="9">
        <f>SUM(I81:I82)</f>
        <v>0</v>
      </c>
      <c r="J80" s="37">
        <f t="shared" si="32"/>
        <v>0</v>
      </c>
      <c r="K80" s="9">
        <f t="shared" ref="K80" si="38">SUM(K81:K82)</f>
        <v>0</v>
      </c>
    </row>
    <row r="81" spans="1:11" s="7" customFormat="1" ht="21.75" customHeight="1" x14ac:dyDescent="0.25">
      <c r="A81" s="3" t="s">
        <v>79</v>
      </c>
      <c r="B81" s="11">
        <f t="shared" si="34"/>
        <v>0</v>
      </c>
      <c r="C81" s="35">
        <v>0</v>
      </c>
      <c r="D81" s="35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35">
        <f t="shared" si="32"/>
        <v>0</v>
      </c>
      <c r="K81" s="11">
        <v>0</v>
      </c>
    </row>
    <row r="82" spans="1:11" s="7" customFormat="1" ht="30" x14ac:dyDescent="0.25">
      <c r="A82" s="3" t="s">
        <v>80</v>
      </c>
      <c r="B82" s="11">
        <f t="shared" si="34"/>
        <v>0</v>
      </c>
      <c r="C82" s="35">
        <v>0</v>
      </c>
      <c r="D82" s="35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35">
        <f t="shared" si="32"/>
        <v>0</v>
      </c>
      <c r="K82" s="11">
        <v>0</v>
      </c>
    </row>
    <row r="83" spans="1:11" s="17" customFormat="1" x14ac:dyDescent="0.25">
      <c r="A83" s="2" t="s">
        <v>81</v>
      </c>
      <c r="B83" s="9">
        <f t="shared" si="34"/>
        <v>0</v>
      </c>
      <c r="C83" s="37">
        <f t="shared" ref="C83:D83" si="39">SUM(C84:C85)</f>
        <v>0</v>
      </c>
      <c r="D83" s="37">
        <f t="shared" si="39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9">
        <f>SUM(H84:H85)</f>
        <v>0</v>
      </c>
      <c r="I83" s="9">
        <f>SUM(I84:I85)</f>
        <v>0</v>
      </c>
      <c r="J83" s="37">
        <f t="shared" si="32"/>
        <v>0</v>
      </c>
      <c r="K83" s="9">
        <f t="shared" ref="K83" si="40">SUM(K84:K85)</f>
        <v>0</v>
      </c>
    </row>
    <row r="84" spans="1:11" s="7" customFormat="1" ht="30" x14ac:dyDescent="0.25">
      <c r="A84" s="3" t="s">
        <v>82</v>
      </c>
      <c r="B84" s="11">
        <f t="shared" si="34"/>
        <v>0</v>
      </c>
      <c r="C84" s="35">
        <v>0</v>
      </c>
      <c r="D84" s="35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35">
        <f t="shared" si="32"/>
        <v>0</v>
      </c>
      <c r="K84" s="11">
        <v>0</v>
      </c>
    </row>
    <row r="85" spans="1:11" s="7" customFormat="1" ht="30" x14ac:dyDescent="0.25">
      <c r="A85" s="3" t="s">
        <v>83</v>
      </c>
      <c r="B85" s="11">
        <f t="shared" si="34"/>
        <v>0</v>
      </c>
      <c r="C85" s="35">
        <v>0</v>
      </c>
      <c r="D85" s="35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35">
        <f t="shared" si="32"/>
        <v>0</v>
      </c>
      <c r="K85" s="11">
        <v>0</v>
      </c>
    </row>
    <row r="86" spans="1:11" s="17" customFormat="1" ht="23.25" customHeight="1" x14ac:dyDescent="0.25">
      <c r="A86" s="2" t="s">
        <v>84</v>
      </c>
      <c r="B86" s="9">
        <f t="shared" si="34"/>
        <v>0</v>
      </c>
      <c r="C86" s="37">
        <f t="shared" ref="C86:D86" si="41">SUM(C87)</f>
        <v>0</v>
      </c>
      <c r="D86" s="37">
        <f t="shared" si="41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9">
        <f>SUM(H87)</f>
        <v>0</v>
      </c>
      <c r="I86" s="9">
        <f>SUM(I87)</f>
        <v>0</v>
      </c>
      <c r="J86" s="37">
        <f t="shared" si="32"/>
        <v>0</v>
      </c>
      <c r="K86" s="9">
        <f t="shared" ref="K86" si="42">SUM(K87)</f>
        <v>0</v>
      </c>
    </row>
    <row r="87" spans="1:11" s="7" customFormat="1" ht="25.5" customHeight="1" x14ac:dyDescent="0.25">
      <c r="A87" s="3" t="s">
        <v>85</v>
      </c>
      <c r="B87" s="11">
        <f t="shared" si="34"/>
        <v>0</v>
      </c>
      <c r="C87" s="35">
        <v>0</v>
      </c>
      <c r="D87" s="35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35">
        <f t="shared" si="32"/>
        <v>0</v>
      </c>
      <c r="K87" s="11">
        <v>0</v>
      </c>
    </row>
    <row r="88" spans="1:11" s="7" customFormat="1" x14ac:dyDescent="0.25">
      <c r="A88" s="4" t="s">
        <v>86</v>
      </c>
      <c r="B88" s="12">
        <f t="shared" si="34"/>
        <v>0</v>
      </c>
      <c r="C88" s="38">
        <f t="shared" ref="C88:D88" si="43">C79</f>
        <v>0</v>
      </c>
      <c r="D88" s="38">
        <f t="shared" si="43"/>
        <v>0</v>
      </c>
      <c r="E88" s="12">
        <f>E79</f>
        <v>0</v>
      </c>
      <c r="F88" s="12">
        <f>F79</f>
        <v>0</v>
      </c>
      <c r="G88" s="12">
        <f>G79</f>
        <v>0</v>
      </c>
      <c r="H88" s="12">
        <f>H79</f>
        <v>0</v>
      </c>
      <c r="I88" s="12">
        <f>I79</f>
        <v>0</v>
      </c>
      <c r="J88" s="38">
        <f t="shared" si="32"/>
        <v>0</v>
      </c>
      <c r="K88" s="12">
        <f t="shared" ref="K88" si="44">K79</f>
        <v>0</v>
      </c>
    </row>
    <row r="89" spans="1:11" s="31" customFormat="1" ht="8.25" x14ac:dyDescent="0.25">
      <c r="B89" s="42"/>
      <c r="C89" s="43"/>
      <c r="D89" s="44"/>
      <c r="E89" s="42"/>
      <c r="F89" s="42"/>
      <c r="G89" s="42"/>
      <c r="H89" s="42"/>
      <c r="I89" s="42"/>
      <c r="J89" s="44">
        <f t="shared" si="32"/>
        <v>0</v>
      </c>
      <c r="K89" s="42"/>
    </row>
    <row r="90" spans="1:11" s="7" customFormat="1" ht="31.5" x14ac:dyDescent="0.25">
      <c r="A90" s="5" t="s">
        <v>87</v>
      </c>
      <c r="B90" s="13">
        <f>SUM(E90:K90)</f>
        <v>95578170.359999999</v>
      </c>
      <c r="C90" s="40">
        <f>C77+C88</f>
        <v>130392955</v>
      </c>
      <c r="D90" s="40">
        <f t="shared" ref="D90" si="45">D77+D88</f>
        <v>0</v>
      </c>
      <c r="E90" s="14">
        <f>E77+E88</f>
        <v>7914597.1399999997</v>
      </c>
      <c r="F90" s="14">
        <f>F77+F88</f>
        <v>7903470.5099999998</v>
      </c>
      <c r="G90" s="14">
        <f>G77+G88</f>
        <v>8423425.3399999999</v>
      </c>
      <c r="H90" s="14">
        <f>H77+H88</f>
        <v>8851852.5099999998</v>
      </c>
      <c r="I90" s="14">
        <f>I77+I88</f>
        <v>14695739.68</v>
      </c>
      <c r="J90" s="40">
        <f t="shared" si="32"/>
        <v>47789085.18</v>
      </c>
      <c r="K90" s="14">
        <f t="shared" ref="K90" si="46">K77+K88</f>
        <v>0</v>
      </c>
    </row>
    <row r="91" spans="1:11" x14ac:dyDescent="0.25">
      <c r="A91" t="s">
        <v>88</v>
      </c>
    </row>
    <row r="92" spans="1:11" x14ac:dyDescent="0.25">
      <c r="A92" t="s">
        <v>89</v>
      </c>
    </row>
    <row r="93" spans="1:11" x14ac:dyDescent="0.25">
      <c r="A93" t="s">
        <v>90</v>
      </c>
    </row>
    <row r="94" spans="1:11" x14ac:dyDescent="0.25">
      <c r="A94" t="s">
        <v>6</v>
      </c>
    </row>
    <row r="95" spans="1:11" x14ac:dyDescent="0.25">
      <c r="A95" t="s">
        <v>91</v>
      </c>
    </row>
    <row r="96" spans="1:11" x14ac:dyDescent="0.25">
      <c r="A96" t="s">
        <v>92</v>
      </c>
      <c r="J96" s="32"/>
    </row>
    <row r="97" spans="1:5" x14ac:dyDescent="0.25">
      <c r="A97" s="46"/>
      <c r="B97" s="46"/>
      <c r="C97" s="46"/>
      <c r="D97" s="46"/>
      <c r="E97" s="46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K1"/>
    <mergeCell ref="A8:K8"/>
    <mergeCell ref="A9:K9"/>
    <mergeCell ref="A10:J10"/>
    <mergeCell ref="A2:J5"/>
    <mergeCell ref="A7:J7"/>
  </mergeCells>
  <printOptions horizontalCentered="1"/>
  <pageMargins left="0.25" right="0.25" top="0.75" bottom="0.75" header="0.3" footer="0.3"/>
  <pageSetup scale="64" fitToHeight="0" orientation="portrait" r:id="rId1"/>
  <rowBreaks count="2" manualBreakCount="2">
    <brk id="44" max="9" man="1"/>
    <brk id="79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(2025-05)</vt:lpstr>
      <vt:lpstr>'Plantilla Ejecución (2025-05)'!Área_de_impresión</vt:lpstr>
      <vt:lpstr>'Plantilla Ejecución (2025-05)'!Títulos_a_imprimir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2026-06-03T12:01:02Z</cp:lastPrinted>
  <dcterms:created xsi:type="dcterms:W3CDTF">2018-04-17T18:57:16Z</dcterms:created>
  <dcterms:modified xsi:type="dcterms:W3CDTF">2026-06-03T15:16:19Z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